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90" windowWidth="16605" windowHeight="7230"/>
  </bookViews>
  <sheets>
    <sheet name="TRW IV" sheetId="8" r:id="rId1"/>
    <sheet name="TRW III" sheetId="7" r:id="rId2"/>
    <sheet name="TRW II" sheetId="6" r:id="rId3"/>
    <sheet name="TRW I BARU" sheetId="5" r:id="rId4"/>
    <sheet name="TRW I" sheetId="4" r:id="rId5"/>
    <sheet name="Sheet3" sheetId="3" r:id="rId6"/>
  </sheets>
  <externalReferences>
    <externalReference r:id="rId7"/>
  </externalReferences>
  <definedNames>
    <definedName name="_xlnm.Print_Area" localSheetId="4">'TRW I'!$A$1:$S$47</definedName>
    <definedName name="_xlnm.Print_Area" localSheetId="3">'TRW I BARU'!$A$1:$Q$48</definedName>
    <definedName name="_xlnm.Print_Area" localSheetId="2">'TRW II'!$A$1:$Q$48</definedName>
    <definedName name="_xlnm.Print_Area" localSheetId="1">'TRW III'!$A$1:$Q$48</definedName>
    <definedName name="_xlnm.Print_Area" localSheetId="0">'TRW IV'!$A$1:$Q$48</definedName>
    <definedName name="_xlnm.Print_Titles" localSheetId="4">'TRW I'!$8:$13</definedName>
    <definedName name="_xlnm.Print_Titles" localSheetId="3">'TRW I BARU'!$8:$13</definedName>
    <definedName name="_xlnm.Print_Titles" localSheetId="2">'TRW II'!$8:$13</definedName>
    <definedName name="_xlnm.Print_Titles" localSheetId="1">'TRW III'!$8:$13</definedName>
    <definedName name="_xlnm.Print_Titles" localSheetId="0">'TRW IV'!$8:$13</definedName>
  </definedNames>
  <calcPr calcId="124519"/>
</workbook>
</file>

<file path=xl/calcChain.xml><?xml version="1.0" encoding="utf-8"?>
<calcChain xmlns="http://schemas.openxmlformats.org/spreadsheetml/2006/main">
  <c r="J35" i="8"/>
  <c r="L16"/>
  <c r="J26"/>
  <c r="K35"/>
  <c r="K16" i="5"/>
  <c r="L16" s="1"/>
  <c r="M16" s="1"/>
  <c r="K20"/>
  <c r="K23"/>
  <c r="W33" i="6"/>
  <c r="U17"/>
  <c r="K16"/>
  <c r="U34" i="7"/>
  <c r="W34"/>
  <c r="V34"/>
  <c r="W34" i="6"/>
  <c r="X34"/>
  <c r="U34"/>
  <c r="V34"/>
  <c r="AA23"/>
  <c r="Y23"/>
  <c r="X34" i="5"/>
  <c r="W34"/>
  <c r="U34"/>
  <c r="V34"/>
  <c r="U33"/>
  <c r="AA23"/>
  <c r="V33"/>
  <c r="W33"/>
  <c r="W31"/>
  <c r="V31"/>
  <c r="U31"/>
  <c r="W29"/>
  <c r="V29"/>
  <c r="U29"/>
  <c r="V27"/>
  <c r="U27"/>
  <c r="W27" s="1"/>
  <c r="Z23"/>
  <c r="V23"/>
  <c r="U23"/>
  <c r="W23" s="1"/>
  <c r="W20"/>
  <c r="V20"/>
  <c r="U20"/>
  <c r="W17"/>
  <c r="V17"/>
  <c r="U17"/>
  <c r="V33" i="7"/>
  <c r="U33"/>
  <c r="W33" s="1"/>
  <c r="W31"/>
  <c r="V31"/>
  <c r="U31"/>
  <c r="W29"/>
  <c r="V29"/>
  <c r="U29"/>
  <c r="V27"/>
  <c r="U27"/>
  <c r="W27" s="1"/>
  <c r="Z23"/>
  <c r="V23"/>
  <c r="U23"/>
  <c r="Y23" s="1"/>
  <c r="W20"/>
  <c r="V20"/>
  <c r="U20"/>
  <c r="W17"/>
  <c r="V17"/>
  <c r="U17"/>
  <c r="Y24" i="6"/>
  <c r="W20"/>
  <c r="Z23"/>
  <c r="V33"/>
  <c r="U33"/>
  <c r="W31"/>
  <c r="V31"/>
  <c r="U31"/>
  <c r="V29"/>
  <c r="U29"/>
  <c r="W29"/>
  <c r="V27"/>
  <c r="W27"/>
  <c r="U27"/>
  <c r="V23"/>
  <c r="U23"/>
  <c r="W23"/>
  <c r="V20"/>
  <c r="U20"/>
  <c r="W17"/>
  <c r="V17"/>
  <c r="Y23" i="4"/>
  <c r="AA23"/>
  <c r="W17"/>
  <c r="V17"/>
  <c r="U17"/>
  <c r="M16" i="7"/>
  <c r="L16"/>
  <c r="H16"/>
  <c r="K35"/>
  <c r="K34"/>
  <c r="J34" i="8"/>
  <c r="X33"/>
  <c r="K34"/>
  <c r="J32"/>
  <c r="K32"/>
  <c r="H31"/>
  <c r="J30"/>
  <c r="T29"/>
  <c r="K30"/>
  <c r="H29"/>
  <c r="J28"/>
  <c r="L27"/>
  <c r="H27"/>
  <c r="J25"/>
  <c r="S24"/>
  <c r="U23"/>
  <c r="S23"/>
  <c r="K25"/>
  <c r="J22"/>
  <c r="K22"/>
  <c r="J19"/>
  <c r="J14" s="1"/>
  <c r="J34" i="7"/>
  <c r="J35" s="1"/>
  <c r="H33"/>
  <c r="J32"/>
  <c r="K32"/>
  <c r="H31"/>
  <c r="J30"/>
  <c r="K30"/>
  <c r="H29"/>
  <c r="J28"/>
  <c r="J26" s="1"/>
  <c r="L27"/>
  <c r="H27"/>
  <c r="J25"/>
  <c r="H24"/>
  <c r="L23"/>
  <c r="H23"/>
  <c r="J22"/>
  <c r="H21"/>
  <c r="K22"/>
  <c r="H20"/>
  <c r="J19"/>
  <c r="H18"/>
  <c r="H17"/>
  <c r="J14"/>
  <c r="K33" i="5"/>
  <c r="K29"/>
  <c r="L29" s="1"/>
  <c r="K33" i="6"/>
  <c r="K31"/>
  <c r="K29"/>
  <c r="K27"/>
  <c r="K23"/>
  <c r="K20"/>
  <c r="Y23" i="5" l="1"/>
  <c r="AA23" i="7"/>
  <c r="Y24"/>
  <c r="X34"/>
  <c r="W23"/>
  <c r="L20" i="8"/>
  <c r="L23"/>
  <c r="M23" s="1"/>
  <c r="M25" s="1"/>
  <c r="L28"/>
  <c r="M27"/>
  <c r="M28" s="1"/>
  <c r="M16"/>
  <c r="M19" s="1"/>
  <c r="L19"/>
  <c r="K19"/>
  <c r="L31"/>
  <c r="L33"/>
  <c r="K28"/>
  <c r="L29"/>
  <c r="M23" i="7"/>
  <c r="M25" s="1"/>
  <c r="L25"/>
  <c r="M19"/>
  <c r="L19"/>
  <c r="L28"/>
  <c r="M27"/>
  <c r="M28" s="1"/>
  <c r="K25"/>
  <c r="L31"/>
  <c r="L33"/>
  <c r="K28"/>
  <c r="L20"/>
  <c r="K19"/>
  <c r="L29"/>
  <c r="K34" i="6"/>
  <c r="J34"/>
  <c r="L33"/>
  <c r="L34" s="1"/>
  <c r="H33"/>
  <c r="K32"/>
  <c r="J32"/>
  <c r="L31"/>
  <c r="L32" s="1"/>
  <c r="H31"/>
  <c r="K30"/>
  <c r="J30"/>
  <c r="J35" s="1"/>
  <c r="L29"/>
  <c r="L30" s="1"/>
  <c r="H29"/>
  <c r="K28"/>
  <c r="J28"/>
  <c r="L27"/>
  <c r="L28" s="1"/>
  <c r="H27"/>
  <c r="K25"/>
  <c r="J25"/>
  <c r="J14" s="1"/>
  <c r="H24"/>
  <c r="L23"/>
  <c r="L25" s="1"/>
  <c r="H23"/>
  <c r="K22"/>
  <c r="J22"/>
  <c r="H21"/>
  <c r="L20"/>
  <c r="L22" s="1"/>
  <c r="H20"/>
  <c r="K19"/>
  <c r="J19"/>
  <c r="H18"/>
  <c r="H17"/>
  <c r="L16"/>
  <c r="M16" s="1"/>
  <c r="M19" s="1"/>
  <c r="H16"/>
  <c r="L33" i="5"/>
  <c r="L34" s="1"/>
  <c r="H33"/>
  <c r="H31"/>
  <c r="H29"/>
  <c r="H27"/>
  <c r="H24"/>
  <c r="H23"/>
  <c r="M31"/>
  <c r="L31"/>
  <c r="L32" s="1"/>
  <c r="M29"/>
  <c r="M30" s="1"/>
  <c r="M27"/>
  <c r="L27"/>
  <c r="L23"/>
  <c r="L25" s="1"/>
  <c r="L20"/>
  <c r="M20" s="1"/>
  <c r="H21"/>
  <c r="H20"/>
  <c r="M19"/>
  <c r="H18"/>
  <c r="H17"/>
  <c r="H16"/>
  <c r="K34"/>
  <c r="J34"/>
  <c r="K32"/>
  <c r="J32"/>
  <c r="K30"/>
  <c r="J30"/>
  <c r="T29"/>
  <c r="K28"/>
  <c r="J28"/>
  <c r="L28"/>
  <c r="K25"/>
  <c r="J25"/>
  <c r="K22"/>
  <c r="J22"/>
  <c r="K19"/>
  <c r="J19"/>
  <c r="Y24" i="4"/>
  <c r="X31"/>
  <c r="W29"/>
  <c r="U29"/>
  <c r="AD33"/>
  <c r="W33"/>
  <c r="Z29"/>
  <c r="W27"/>
  <c r="W23"/>
  <c r="V23"/>
  <c r="U23"/>
  <c r="W20"/>
  <c r="V20"/>
  <c r="U20"/>
  <c r="U34"/>
  <c r="U25"/>
  <c r="V34"/>
  <c r="V25"/>
  <c r="S35"/>
  <c r="R35"/>
  <c r="R33"/>
  <c r="R31"/>
  <c r="R29"/>
  <c r="R27"/>
  <c r="R25"/>
  <c r="R22"/>
  <c r="R19"/>
  <c r="N35"/>
  <c r="M35"/>
  <c r="M19"/>
  <c r="M22"/>
  <c r="M25"/>
  <c r="M32"/>
  <c r="M34"/>
  <c r="N34"/>
  <c r="N32"/>
  <c r="N30"/>
  <c r="N28"/>
  <c r="N25"/>
  <c r="N22"/>
  <c r="N19"/>
  <c r="M26"/>
  <c r="M33" i="5" l="1"/>
  <c r="M20" i="6"/>
  <c r="M22" s="1"/>
  <c r="J26"/>
  <c r="Y24" i="5"/>
  <c r="M20" i="8"/>
  <c r="M22" s="1"/>
  <c r="L22"/>
  <c r="K35" i="6"/>
  <c r="L25" i="8"/>
  <c r="L34"/>
  <c r="M33"/>
  <c r="M34" s="1"/>
  <c r="L30"/>
  <c r="M29"/>
  <c r="M30" s="1"/>
  <c r="M31"/>
  <c r="M32" s="1"/>
  <c r="L32"/>
  <c r="L22" i="7"/>
  <c r="M20"/>
  <c r="M22" s="1"/>
  <c r="L32"/>
  <c r="M31"/>
  <c r="M32" s="1"/>
  <c r="L30"/>
  <c r="M29"/>
  <c r="M30" s="1"/>
  <c r="L34"/>
  <c r="M33"/>
  <c r="M34" s="1"/>
  <c r="M23" i="5"/>
  <c r="M25" s="1"/>
  <c r="M22"/>
  <c r="M27" i="6"/>
  <c r="M28" s="1"/>
  <c r="M23"/>
  <c r="M25" s="1"/>
  <c r="L19"/>
  <c r="L35" s="1"/>
  <c r="M29"/>
  <c r="M30" s="1"/>
  <c r="M31"/>
  <c r="M32" s="1"/>
  <c r="M33"/>
  <c r="M34" s="1"/>
  <c r="M34" i="5"/>
  <c r="M28"/>
  <c r="J14"/>
  <c r="L30"/>
  <c r="L19"/>
  <c r="K35"/>
  <c r="J26"/>
  <c r="L22"/>
  <c r="J35"/>
  <c r="S23"/>
  <c r="M32"/>
  <c r="Q32" i="4"/>
  <c r="P32"/>
  <c r="O32"/>
  <c r="S31"/>
  <c r="S32" s="1"/>
  <c r="Q34"/>
  <c r="P34"/>
  <c r="O34"/>
  <c r="S33"/>
  <c r="S34" s="1"/>
  <c r="Q30"/>
  <c r="P30"/>
  <c r="O30"/>
  <c r="M30"/>
  <c r="R30"/>
  <c r="Q28"/>
  <c r="P28"/>
  <c r="O28"/>
  <c r="M28"/>
  <c r="S27"/>
  <c r="S28" s="1"/>
  <c r="Q25"/>
  <c r="P25"/>
  <c r="O25"/>
  <c r="R23"/>
  <c r="Q22"/>
  <c r="P22"/>
  <c r="O22"/>
  <c r="R20"/>
  <c r="Q19"/>
  <c r="P19"/>
  <c r="O19"/>
  <c r="R16"/>
  <c r="L35" i="8" l="1"/>
  <c r="M35" i="7"/>
  <c r="M35" i="8"/>
  <c r="L35" i="7"/>
  <c r="M35" i="5"/>
  <c r="L35"/>
  <c r="M35" i="6"/>
  <c r="S24" i="5"/>
  <c r="R32" i="4"/>
  <c r="O35"/>
  <c r="Q35"/>
  <c r="P35"/>
  <c r="M14"/>
  <c r="S20"/>
  <c r="S22" s="1"/>
  <c r="S16"/>
  <c r="S19" s="1"/>
  <c r="S29"/>
  <c r="S30" s="1"/>
  <c r="R34"/>
  <c r="S23"/>
  <c r="S25" s="1"/>
  <c r="R28"/>
</calcChain>
</file>

<file path=xl/comments1.xml><?xml version="1.0" encoding="utf-8"?>
<comments xmlns="http://schemas.openxmlformats.org/spreadsheetml/2006/main">
  <authors>
    <author>user</author>
  </authors>
  <commentList>
    <comment ref="J1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Estimasi sd bulan Desember krn masih nunggu noreg dari kemendagri</t>
        </r>
      </text>
    </comment>
    <comment ref="J2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Estimasi sd bulan Desember krn masih nunggu noreg dari kemendagri</t>
        </r>
      </text>
    </comment>
    <comment ref="J2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Estimasi sd bulan Desember krn masih nunggu noreg dari kemendagri</t>
        </r>
      </text>
    </comment>
    <comment ref="J3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Estimasi sd bulan Desember krn masih nunggu noreg dari kemendagri</t>
        </r>
      </text>
    </comment>
  </commentList>
</comments>
</file>

<file path=xl/sharedStrings.xml><?xml version="1.0" encoding="utf-8"?>
<sst xmlns="http://schemas.openxmlformats.org/spreadsheetml/2006/main" count="610" uniqueCount="112">
  <si>
    <t xml:space="preserve">SATUAN PERANGKAT DAERAH </t>
  </si>
  <si>
    <t>TRIWULAN</t>
  </si>
  <si>
    <t>No</t>
  </si>
  <si>
    <t>Sasaran Strategis</t>
  </si>
  <si>
    <t>Indikator Kinerja</t>
  </si>
  <si>
    <t>Program/ Kegiatan</t>
  </si>
  <si>
    <t>ANGGARAN</t>
  </si>
  <si>
    <t>APBD</t>
  </si>
  <si>
    <t>Uraian</t>
  </si>
  <si>
    <t>Satuan</t>
  </si>
  <si>
    <t>Target Kinerja</t>
  </si>
  <si>
    <t>%</t>
  </si>
  <si>
    <t xml:space="preserve">(Rp) </t>
  </si>
  <si>
    <t xml:space="preserve">REALISASI s.d. Triwulan ini </t>
  </si>
  <si>
    <t>II</t>
  </si>
  <si>
    <t>1</t>
  </si>
  <si>
    <t>2</t>
  </si>
  <si>
    <t>3</t>
  </si>
  <si>
    <t>1.</t>
  </si>
  <si>
    <t>2.</t>
  </si>
  <si>
    <t>Jumlah Sasaran 1</t>
  </si>
  <si>
    <t>4.</t>
  </si>
  <si>
    <t>Jumlah Sasaran 3</t>
  </si>
  <si>
    <t>Jumlah Sasaran 5</t>
  </si>
  <si>
    <t>SETDA PROVINSI NUSA TENGGARA BARAT</t>
  </si>
  <si>
    <t xml:space="preserve"> </t>
  </si>
  <si>
    <t>-</t>
  </si>
  <si>
    <t>Peraturan Daerah</t>
  </si>
  <si>
    <t>Peraturan Gubernur</t>
  </si>
  <si>
    <t>Keputusan Gubernur</t>
  </si>
  <si>
    <t>Tersedianya Informasi Hukum pada Jaringan Dokumentasi dan Informasi Hukum</t>
  </si>
  <si>
    <t>Jumlah Sasaran 2</t>
  </si>
  <si>
    <t>Jumlah Sasaran 4</t>
  </si>
  <si>
    <t>3.</t>
  </si>
  <si>
    <t>5.</t>
  </si>
  <si>
    <t>6.</t>
  </si>
  <si>
    <t>Jumlah Sasaran 6</t>
  </si>
  <si>
    <t xml:space="preserve">KEPALA BIRO HUKUM </t>
  </si>
  <si>
    <t>H. RUSLAN ABDUL GANI SH.MH.</t>
  </si>
  <si>
    <t>Pembina Utama Muda (IV/c)</t>
  </si>
  <si>
    <t>NIP. 19651231 199303 1 135</t>
  </si>
  <si>
    <t>Perda</t>
  </si>
  <si>
    <t>Pergub</t>
  </si>
  <si>
    <t>Kept. Gub</t>
  </si>
  <si>
    <r>
      <rPr>
        <b/>
        <sz val="16"/>
        <color indexed="8"/>
        <rFont val="Times New Roman"/>
        <family val="1"/>
      </rPr>
      <t>Program</t>
    </r>
    <r>
      <rPr>
        <sz val="16"/>
        <color indexed="8"/>
        <rFont val="Times New Roman"/>
        <family val="1"/>
      </rPr>
      <t xml:space="preserve"> Penataan Peraturan Perundang-undangan</t>
    </r>
  </si>
  <si>
    <t>Penyusunan Rencana Kerja Rancangan Peraturan Perundang-undangan</t>
  </si>
  <si>
    <t>Perkara</t>
  </si>
  <si>
    <t>Naskah</t>
  </si>
  <si>
    <t>: BIRO HUKUM SETDA PROVINSI NTB</t>
  </si>
  <si>
    <t>A. CAPAIAN INDIKATOR KINERJA</t>
  </si>
  <si>
    <t>Terbentuknya Produk Hukum Daerah</t>
  </si>
  <si>
    <t>Jumlah Produk Hukum yang terbentuk</t>
  </si>
  <si>
    <t>Terselenggaranya Fasilitasi Produk Hukum Daerah Kab./Kota</t>
  </si>
  <si>
    <t>Jumlah Produk Hukum yang terfasilitasi</t>
  </si>
  <si>
    <t>Perda Kab./Kota</t>
  </si>
  <si>
    <t>Perbup/ Perwal</t>
  </si>
  <si>
    <t>Kajian Rencana Kerja Rancangan Peraturan Perundang-undangan yang baru, lebih tinggi dari keserasian antar Peraturan Perundang-undangan daerah</t>
  </si>
  <si>
    <t>Jumlah Produk Hukum yang tersosialisasi</t>
  </si>
  <si>
    <t>Penyebarluasan Produk Hukum Daerah</t>
  </si>
  <si>
    <t>Program Bantuan Hukum dan HAM</t>
  </si>
  <si>
    <t>Terlaksananya Penyelesaian dan atau Penanganan Kasus-kasus hukum</t>
  </si>
  <si>
    <t>Jumlah Penyelesaian Kasus/Sengketa Hukum Litigasi yang terselesaikan</t>
  </si>
  <si>
    <t>Kegiatan : Rencana Aksi HAM &amp; KI</t>
  </si>
  <si>
    <t>Kegiatan : Penyelesaian Sengketa Hukum di Pengadilan</t>
  </si>
  <si>
    <t>Jumlah Penyelesaian Kasus/Sengketa Hukum Non Litigasi Pemda</t>
  </si>
  <si>
    <t>Kegiatan : Penyelesaian Permasalahan-permasalahan Pemda</t>
  </si>
  <si>
    <t>7.</t>
  </si>
  <si>
    <t>Terwujudnya Perjanjian Kerjasama Pemda yang sesuai dan berkualitas</t>
  </si>
  <si>
    <t>Jumlah Penyelesaian MoU dan Perjanjian Kerjasama</t>
  </si>
  <si>
    <t>Jumlah Sasaran 7</t>
  </si>
  <si>
    <t>Kegiatan : Pengkajian Naskah MoU Perjanjian Kerjasama</t>
  </si>
  <si>
    <t>Jumlah Sasaran: 1 + 2 + 3 + 4+5 +6+7</t>
  </si>
  <si>
    <t xml:space="preserve">Realisasi </t>
  </si>
  <si>
    <t>Trw I</t>
  </si>
  <si>
    <t>Trw II</t>
  </si>
  <si>
    <t>Trw III</t>
  </si>
  <si>
    <t>Trw IV</t>
  </si>
  <si>
    <t xml:space="preserve">REALISASI </t>
  </si>
  <si>
    <t>Peserta/Kab./Kota</t>
  </si>
  <si>
    <t>Dokumen</t>
  </si>
  <si>
    <t xml:space="preserve">CAPAIAN PERJANJIAN KINERJA </t>
  </si>
  <si>
    <t>Jumlah dokumen pelaporan aksi HAM, penilaian KKP dan Inventarisasi KI</t>
  </si>
  <si>
    <t>Terlaksananya Pelaporan Aksi HAM Daerah Provinsi, Penilaian KKP, Rakor dan Sosialisasi HAM, Terinventarisasinya HAKI</t>
  </si>
  <si>
    <t>TAHUN 2020</t>
  </si>
  <si>
    <t xml:space="preserve">: I (SATU) </t>
  </si>
  <si>
    <t>Mataram,                            2020</t>
  </si>
  <si>
    <t>s</t>
  </si>
  <si>
    <t>Realisasi</t>
  </si>
  <si>
    <t>Fisik (%)</t>
  </si>
  <si>
    <t>Permasalahan</t>
  </si>
  <si>
    <t>CAPAIAN  KINERJA TAHUN 2020</t>
  </si>
  <si>
    <t>Upaya Penyelesaian Masalah</t>
  </si>
  <si>
    <t>Upaya Kedepan untuk Meningkatkan Kinerja PD</t>
  </si>
  <si>
    <t>Penanggung Jawab</t>
  </si>
  <si>
    <t>Bagian Perundang-undangan</t>
  </si>
  <si>
    <t>Bagian Pembinaan Hukum</t>
  </si>
  <si>
    <t>Bagian Bantuan Hukum dan HAM</t>
  </si>
  <si>
    <t>Kepala Biro Hukum Setda Provinsi NTB,</t>
  </si>
  <si>
    <t>H. RUSLAN ABDUL GANI,SH.MH.</t>
  </si>
  <si>
    <t>Mataram,   4  Juni  2020</t>
  </si>
  <si>
    <t xml:space="preserve">: II (DUA) </t>
  </si>
  <si>
    <t>Mataram,         Juli  2020</t>
  </si>
  <si>
    <t>Target Sosialisasi akan dilaksanakan di 2 Kab./Kota Yaitu (KLU dan Lobar) tetapi dengan terjadinya Wabah Covid 19 maka kegiatan dimaksud tidak dilaksanakan</t>
  </si>
  <si>
    <t>Pengalihan Anggaran yang terfokus pada Covid 19</t>
  </si>
  <si>
    <t>Dengan tertundanya penyebarluasan Produk Hukum Daerah kedepan akan lebih ditingkatkan frekwensinya/Volume Penyebaran/Sosialisasi sehingga user yang membutuhkan produk hukum Daerah terpenuhi</t>
  </si>
  <si>
    <t xml:space="preserve">: III (TIGA) </t>
  </si>
  <si>
    <t>Mataram,         Oktober  2020</t>
  </si>
  <si>
    <t>R</t>
  </si>
  <si>
    <t>T</t>
  </si>
  <si>
    <t>J R</t>
  </si>
  <si>
    <t>Mataram,         Januari  2021</t>
  </si>
  <si>
    <t xml:space="preserve">: IV (EMPAT)  </t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</si>
</sst>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* #,##0.00_);_(* \(#,##0.00\);_(* &quot;-&quot;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sz val="22"/>
      <color theme="1"/>
      <name val="Times New Roman"/>
      <family val="1"/>
    </font>
    <font>
      <b/>
      <sz val="22"/>
      <color theme="1"/>
      <name val="Times New Roman"/>
      <family val="1"/>
    </font>
    <font>
      <sz val="12"/>
      <name val="Times New Roman"/>
      <family val="1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rgb="FF000000"/>
      <name val="Times New Roman"/>
      <family val="1"/>
    </font>
    <font>
      <sz val="12"/>
      <color rgb="FFFF0000"/>
      <name val="Times New Roman"/>
      <family val="1"/>
    </font>
    <font>
      <sz val="14"/>
      <color rgb="FFFF0000"/>
      <name val="Times New Roman"/>
      <family val="1"/>
    </font>
    <font>
      <sz val="16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0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medium">
        <color rgb="FF000000"/>
      </right>
      <top style="double">
        <color indexed="64"/>
      </top>
      <bottom/>
      <diagonal/>
    </border>
    <border>
      <left style="medium">
        <color rgb="FF000000"/>
      </left>
      <right style="medium">
        <color rgb="FF000000"/>
      </right>
      <top style="double">
        <color indexed="64"/>
      </top>
      <bottom/>
      <diagonal/>
    </border>
    <border>
      <left style="medium">
        <color rgb="FF000000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double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double">
        <color rgb="FF000000"/>
      </bottom>
      <diagonal/>
    </border>
    <border>
      <left/>
      <right/>
      <top style="medium">
        <color indexed="64"/>
      </top>
      <bottom style="double">
        <color rgb="FF000000"/>
      </bottom>
      <diagonal/>
    </border>
    <border>
      <left/>
      <right style="medium">
        <color rgb="FF000000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</cellStyleXfs>
  <cellXfs count="318">
    <xf numFmtId="0" fontId="0" fillId="0" borderId="0" xfId="0"/>
    <xf numFmtId="0" fontId="3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/>
    <xf numFmtId="0" fontId="7" fillId="3" borderId="33" xfId="0" quotePrefix="1" applyFont="1" applyFill="1" applyBorder="1" applyAlignment="1">
      <alignment horizontal="center" vertical="center"/>
    </xf>
    <xf numFmtId="0" fontId="6" fillId="3" borderId="36" xfId="0" quotePrefix="1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top" wrapText="1"/>
    </xf>
    <xf numFmtId="0" fontId="7" fillId="0" borderId="45" xfId="0" applyFont="1" applyBorder="1" applyAlignment="1">
      <alignment horizontal="center" vertical="top" wrapText="1"/>
    </xf>
    <xf numFmtId="0" fontId="7" fillId="0" borderId="45" xfId="0" applyFont="1" applyBorder="1" applyAlignment="1">
      <alignment horizontal="center" vertical="top"/>
    </xf>
    <xf numFmtId="0" fontId="7" fillId="0" borderId="42" xfId="0" applyFont="1" applyBorder="1" applyAlignment="1">
      <alignment horizontal="center" vertical="top"/>
    </xf>
    <xf numFmtId="0" fontId="7" fillId="0" borderId="44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46" xfId="0" applyFont="1" applyBorder="1" applyAlignment="1">
      <alignment horizontal="center" vertical="top"/>
    </xf>
    <xf numFmtId="0" fontId="7" fillId="0" borderId="47" xfId="0" applyFont="1" applyBorder="1" applyAlignment="1">
      <alignment horizontal="center" vertical="top" wrapText="1"/>
    </xf>
    <xf numFmtId="0" fontId="7" fillId="0" borderId="45" xfId="0" applyFont="1" applyBorder="1" applyAlignment="1">
      <alignment vertical="top" wrapText="1"/>
    </xf>
    <xf numFmtId="0" fontId="7" fillId="0" borderId="49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47" xfId="0" applyFont="1" applyBorder="1" applyAlignment="1">
      <alignment horizontal="center" vertical="top"/>
    </xf>
    <xf numFmtId="0" fontId="8" fillId="3" borderId="53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41" fontId="8" fillId="3" borderId="57" xfId="2" applyFont="1" applyFill="1" applyBorder="1" applyAlignment="1">
      <alignment horizontal="right" vertical="center"/>
    </xf>
    <xf numFmtId="41" fontId="8" fillId="3" borderId="55" xfId="2" applyFont="1" applyFill="1" applyBorder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41" fontId="7" fillId="0" borderId="45" xfId="2" applyFont="1" applyBorder="1" applyAlignment="1">
      <alignment horizontal="center" vertical="top"/>
    </xf>
    <xf numFmtId="0" fontId="3" fillId="3" borderId="0" xfId="0" applyFont="1" applyFill="1"/>
    <xf numFmtId="0" fontId="7" fillId="0" borderId="49" xfId="0" applyFont="1" applyBorder="1" applyAlignment="1">
      <alignment vertical="top" wrapText="1"/>
    </xf>
    <xf numFmtId="0" fontId="9" fillId="0" borderId="45" xfId="0" applyFont="1" applyBorder="1" applyAlignment="1">
      <alignment horizontal="center" vertical="top" wrapText="1"/>
    </xf>
    <xf numFmtId="164" fontId="7" fillId="0" borderId="60" xfId="1" applyNumberFormat="1" applyFont="1" applyBorder="1" applyAlignment="1">
      <alignment horizontal="center" vertical="top"/>
    </xf>
    <xf numFmtId="0" fontId="8" fillId="3" borderId="53" xfId="0" quotePrefix="1" applyFont="1" applyFill="1" applyBorder="1" applyAlignment="1">
      <alignment horizontal="center" vertical="top"/>
    </xf>
    <xf numFmtId="41" fontId="8" fillId="3" borderId="56" xfId="2" applyFont="1" applyFill="1" applyBorder="1" applyAlignment="1">
      <alignment horizontal="right" vertical="center"/>
    </xf>
    <xf numFmtId="0" fontId="7" fillId="0" borderId="61" xfId="0" applyFont="1" applyBorder="1" applyAlignment="1">
      <alignment vertical="top" wrapText="1"/>
    </xf>
    <xf numFmtId="164" fontId="7" fillId="0" borderId="61" xfId="1" applyNumberFormat="1" applyFont="1" applyBorder="1" applyAlignment="1">
      <alignment horizontal="center" vertical="top"/>
    </xf>
    <xf numFmtId="164" fontId="8" fillId="3" borderId="50" xfId="0" applyNumberFormat="1" applyFont="1" applyFill="1" applyBorder="1" applyAlignment="1">
      <alignment horizontal="center" vertical="center" wrapText="1"/>
    </xf>
    <xf numFmtId="164" fontId="8" fillId="3" borderId="6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10" fillId="0" borderId="0" xfId="0" applyFont="1"/>
    <xf numFmtId="164" fontId="7" fillId="0" borderId="0" xfId="0" applyNumberFormat="1" applyFont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45" xfId="0" applyFont="1" applyBorder="1" applyAlignment="1">
      <alignment horizontal="left" vertical="top" wrapText="1"/>
    </xf>
    <xf numFmtId="0" fontId="12" fillId="0" borderId="45" xfId="0" applyFont="1" applyBorder="1" applyAlignment="1">
      <alignment vertical="top"/>
    </xf>
    <xf numFmtId="0" fontId="6" fillId="3" borderId="37" xfId="0" quotePrefix="1" applyFont="1" applyFill="1" applyBorder="1" applyAlignment="1">
      <alignment horizontal="center" vertical="center"/>
    </xf>
    <xf numFmtId="0" fontId="12" fillId="0" borderId="48" xfId="0" quotePrefix="1" applyFont="1" applyBorder="1" applyAlignment="1">
      <alignment vertical="top"/>
    </xf>
    <xf numFmtId="0" fontId="9" fillId="0" borderId="58" xfId="0" applyFont="1" applyBorder="1" applyAlignment="1">
      <alignment vertical="top" wrapText="1"/>
    </xf>
    <xf numFmtId="0" fontId="9" fillId="0" borderId="60" xfId="0" applyFont="1" applyBorder="1" applyAlignment="1">
      <alignment vertical="top" wrapText="1"/>
    </xf>
    <xf numFmtId="0" fontId="7" fillId="0" borderId="47" xfId="0" quotePrefix="1" applyFont="1" applyBorder="1" applyAlignment="1">
      <alignment horizontal="center" vertical="top"/>
    </xf>
    <xf numFmtId="0" fontId="9" fillId="0" borderId="45" xfId="0" applyFont="1" applyBorder="1" applyAlignment="1">
      <alignment horizontal="center" vertical="center"/>
    </xf>
    <xf numFmtId="0" fontId="7" fillId="0" borderId="47" xfId="0" quotePrefix="1" applyFont="1" applyBorder="1" applyAlignment="1">
      <alignment horizontal="center" vertical="top" wrapText="1"/>
    </xf>
    <xf numFmtId="0" fontId="7" fillId="0" borderId="49" xfId="0" applyFont="1" applyBorder="1" applyAlignment="1">
      <alignment horizontal="center" vertical="top" wrapText="1"/>
    </xf>
    <xf numFmtId="41" fontId="7" fillId="0" borderId="0" xfId="2" applyFont="1" applyBorder="1" applyAlignment="1">
      <alignment horizontal="center" vertical="top"/>
    </xf>
    <xf numFmtId="0" fontId="7" fillId="0" borderId="41" xfId="0" applyFont="1" applyBorder="1" applyAlignment="1">
      <alignment horizontal="center" vertical="top" wrapText="1"/>
    </xf>
    <xf numFmtId="9" fontId="9" fillId="0" borderId="45" xfId="0" applyNumberFormat="1" applyFont="1" applyBorder="1" applyAlignment="1">
      <alignment horizontal="center" vertical="center"/>
    </xf>
    <xf numFmtId="164" fontId="7" fillId="0" borderId="45" xfId="1" applyNumberFormat="1" applyFont="1" applyBorder="1" applyAlignment="1">
      <alignment horizontal="center" vertical="top"/>
    </xf>
    <xf numFmtId="164" fontId="7" fillId="0" borderId="49" xfId="0" applyNumberFormat="1" applyFont="1" applyBorder="1" applyAlignment="1">
      <alignment horizontal="center" vertical="top"/>
    </xf>
    <xf numFmtId="2" fontId="7" fillId="0" borderId="68" xfId="0" applyNumberFormat="1" applyFont="1" applyBorder="1" applyAlignment="1">
      <alignment horizontal="center" vertical="top"/>
    </xf>
    <xf numFmtId="2" fontId="7" fillId="0" borderId="46" xfId="0" applyNumberFormat="1" applyFont="1" applyBorder="1" applyAlignment="1">
      <alignment horizontal="center" vertical="top"/>
    </xf>
    <xf numFmtId="164" fontId="7" fillId="0" borderId="0" xfId="1" applyNumberFormat="1" applyFont="1" applyBorder="1" applyAlignment="1">
      <alignment horizontal="center" vertical="top"/>
    </xf>
    <xf numFmtId="9" fontId="9" fillId="0" borderId="45" xfId="0" applyNumberFormat="1" applyFont="1" applyBorder="1" applyAlignment="1">
      <alignment horizontal="center" vertical="center" wrapText="1"/>
    </xf>
    <xf numFmtId="9" fontId="9" fillId="0" borderId="56" xfId="0" applyNumberFormat="1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top"/>
    </xf>
    <xf numFmtId="0" fontId="13" fillId="0" borderId="69" xfId="0" applyFont="1" applyBorder="1" applyAlignment="1">
      <alignment vertical="top" wrapText="1"/>
    </xf>
    <xf numFmtId="0" fontId="8" fillId="3" borderId="58" xfId="0" applyFont="1" applyFill="1" applyBorder="1" applyAlignment="1">
      <alignment horizontal="center" vertical="center" wrapText="1"/>
    </xf>
    <xf numFmtId="0" fontId="8" fillId="3" borderId="60" xfId="0" applyFont="1" applyFill="1" applyBorder="1" applyAlignment="1">
      <alignment horizontal="center" vertical="center" wrapText="1"/>
    </xf>
    <xf numFmtId="164" fontId="7" fillId="0" borderId="71" xfId="1" applyNumberFormat="1" applyFont="1" applyBorder="1" applyAlignment="1">
      <alignment horizontal="center" vertical="top"/>
    </xf>
    <xf numFmtId="164" fontId="7" fillId="0" borderId="72" xfId="0" applyNumberFormat="1" applyFont="1" applyBorder="1" applyAlignment="1">
      <alignment horizontal="center" vertical="top"/>
    </xf>
    <xf numFmtId="164" fontId="7" fillId="0" borderId="49" xfId="1" applyNumberFormat="1" applyFont="1" applyBorder="1" applyAlignment="1">
      <alignment horizontal="center" vertical="top"/>
    </xf>
    <xf numFmtId="0" fontId="7" fillId="0" borderId="48" xfId="0" applyFont="1" applyBorder="1"/>
    <xf numFmtId="41" fontId="7" fillId="0" borderId="49" xfId="2" applyFont="1" applyBorder="1" applyAlignment="1">
      <alignment horizontal="center" vertical="center"/>
    </xf>
    <xf numFmtId="41" fontId="7" fillId="0" borderId="50" xfId="2" applyFont="1" applyBorder="1" applyAlignment="1">
      <alignment horizontal="center" vertical="center"/>
    </xf>
    <xf numFmtId="164" fontId="7" fillId="0" borderId="50" xfId="1" applyNumberFormat="1" applyFont="1" applyBorder="1" applyAlignment="1">
      <alignment horizontal="center" vertical="center"/>
    </xf>
    <xf numFmtId="164" fontId="7" fillId="0" borderId="45" xfId="0" applyNumberFormat="1" applyFont="1" applyBorder="1" applyAlignment="1">
      <alignment horizontal="center" vertical="center"/>
    </xf>
    <xf numFmtId="2" fontId="7" fillId="0" borderId="46" xfId="0" applyNumberFormat="1" applyFont="1" applyBorder="1" applyAlignment="1">
      <alignment horizontal="center" vertical="center"/>
    </xf>
    <xf numFmtId="0" fontId="7" fillId="0" borderId="45" xfId="0" applyFont="1" applyBorder="1" applyAlignment="1">
      <alignment horizontal="center"/>
    </xf>
    <xf numFmtId="0" fontId="7" fillId="0" borderId="44" xfId="0" applyFont="1" applyBorder="1" applyAlignment="1">
      <alignment horizontal="center" vertical="top" wrapText="1"/>
    </xf>
    <xf numFmtId="0" fontId="7" fillId="0" borderId="49" xfId="0" applyFont="1" applyBorder="1" applyAlignment="1">
      <alignment horizontal="left" vertical="top"/>
    </xf>
    <xf numFmtId="0" fontId="7" fillId="0" borderId="61" xfId="0" applyFont="1" applyBorder="1" applyAlignment="1">
      <alignment horizontal="left" vertical="center" wrapText="1"/>
    </xf>
    <xf numFmtId="164" fontId="7" fillId="0" borderId="45" xfId="1" applyNumberFormat="1" applyFont="1" applyBorder="1" applyAlignment="1">
      <alignment vertical="center"/>
    </xf>
    <xf numFmtId="0" fontId="13" fillId="0" borderId="73" xfId="0" applyFont="1" applyBorder="1" applyAlignment="1">
      <alignment vertical="center" wrapText="1"/>
    </xf>
    <xf numFmtId="164" fontId="7" fillId="0" borderId="45" xfId="1" applyNumberFormat="1" applyFont="1" applyBorder="1" applyAlignment="1">
      <alignment horizontal="center" vertical="center"/>
    </xf>
    <xf numFmtId="41" fontId="7" fillId="0" borderId="51" xfId="2" applyFont="1" applyBorder="1" applyAlignment="1">
      <alignment horizontal="center" vertical="center" wrapText="1"/>
    </xf>
    <xf numFmtId="164" fontId="7" fillId="0" borderId="50" xfId="1" applyNumberFormat="1" applyFont="1" applyBorder="1" applyAlignment="1">
      <alignment horizontal="center" vertical="center" wrapText="1"/>
    </xf>
    <xf numFmtId="164" fontId="7" fillId="0" borderId="58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3" borderId="35" xfId="0" quotePrefix="1" applyFont="1" applyFill="1" applyBorder="1" applyAlignment="1">
      <alignment horizontal="center" vertical="center"/>
    </xf>
    <xf numFmtId="0" fontId="8" fillId="3" borderId="64" xfId="0" applyFont="1" applyFill="1" applyBorder="1" applyAlignment="1">
      <alignment horizontal="center" vertical="center" wrapText="1"/>
    </xf>
    <xf numFmtId="0" fontId="8" fillId="4" borderId="49" xfId="0" applyFont="1" applyFill="1" applyBorder="1" applyAlignment="1">
      <alignment horizontal="right" vertical="center" wrapText="1"/>
    </xf>
    <xf numFmtId="41" fontId="8" fillId="4" borderId="48" xfId="2" applyFont="1" applyFill="1" applyBorder="1" applyAlignment="1">
      <alignment horizontal="right" vertical="center"/>
    </xf>
    <xf numFmtId="41" fontId="8" fillId="4" borderId="45" xfId="2" applyFont="1" applyFill="1" applyBorder="1" applyAlignment="1">
      <alignment horizontal="right" vertical="center"/>
    </xf>
    <xf numFmtId="41" fontId="8" fillId="4" borderId="49" xfId="2" applyFont="1" applyFill="1" applyBorder="1" applyAlignment="1">
      <alignment horizontal="right" vertical="center"/>
    </xf>
    <xf numFmtId="41" fontId="7" fillId="0" borderId="0" xfId="2" applyFont="1" applyBorder="1" applyAlignment="1">
      <alignment horizontal="center" vertical="center"/>
    </xf>
    <xf numFmtId="164" fontId="7" fillId="0" borderId="48" xfId="1" applyNumberFormat="1" applyFont="1" applyBorder="1" applyAlignment="1">
      <alignment vertical="center"/>
    </xf>
    <xf numFmtId="164" fontId="7" fillId="0" borderId="48" xfId="1" applyNumberFormat="1" applyFont="1" applyBorder="1" applyAlignment="1">
      <alignment horizontal="center" vertical="center"/>
    </xf>
    <xf numFmtId="164" fontId="7" fillId="0" borderId="49" xfId="0" applyNumberFormat="1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top"/>
    </xf>
    <xf numFmtId="0" fontId="7" fillId="0" borderId="76" xfId="0" applyFont="1" applyBorder="1" applyAlignment="1">
      <alignment horizontal="center" vertical="top"/>
    </xf>
    <xf numFmtId="0" fontId="9" fillId="0" borderId="58" xfId="0" applyFont="1" applyBorder="1" applyAlignment="1">
      <alignment vertical="center" wrapText="1"/>
    </xf>
    <xf numFmtId="0" fontId="9" fillId="0" borderId="60" xfId="0" applyFont="1" applyBorder="1" applyAlignment="1">
      <alignment vertical="center" wrapText="1"/>
    </xf>
    <xf numFmtId="0" fontId="9" fillId="0" borderId="45" xfId="0" applyFont="1" applyBorder="1" applyAlignment="1">
      <alignment horizontal="center" vertical="top"/>
    </xf>
    <xf numFmtId="0" fontId="9" fillId="0" borderId="58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13" fillId="0" borderId="58" xfId="0" applyFont="1" applyBorder="1" applyAlignment="1">
      <alignment horizontal="left" vertical="top" wrapText="1"/>
    </xf>
    <xf numFmtId="0" fontId="8" fillId="4" borderId="58" xfId="0" applyFont="1" applyFill="1" applyBorder="1" applyAlignment="1">
      <alignment horizontal="left" vertical="center" wrapText="1"/>
    </xf>
    <xf numFmtId="0" fontId="7" fillId="0" borderId="77" xfId="0" quotePrefix="1" applyFont="1" applyBorder="1" applyAlignment="1">
      <alignment horizontal="center" vertical="top"/>
    </xf>
    <xf numFmtId="0" fontId="7" fillId="0" borderId="60" xfId="0" applyFont="1" applyFill="1" applyBorder="1" applyAlignment="1">
      <alignment horizontal="center" vertical="top"/>
    </xf>
    <xf numFmtId="0" fontId="8" fillId="4" borderId="58" xfId="0" applyFont="1" applyFill="1" applyBorder="1" applyAlignment="1">
      <alignment horizontal="center" vertical="center"/>
    </xf>
    <xf numFmtId="0" fontId="8" fillId="4" borderId="58" xfId="0" applyFont="1" applyFill="1" applyBorder="1" applyAlignment="1">
      <alignment horizontal="right" vertical="center" wrapText="1"/>
    </xf>
    <xf numFmtId="0" fontId="8" fillId="4" borderId="59" xfId="0" applyFont="1" applyFill="1" applyBorder="1" applyAlignment="1">
      <alignment horizontal="right" vertical="center" wrapText="1"/>
    </xf>
    <xf numFmtId="0" fontId="8" fillId="4" borderId="66" xfId="0" applyFont="1" applyFill="1" applyBorder="1" applyAlignment="1">
      <alignment horizontal="right" vertical="center" wrapText="1"/>
    </xf>
    <xf numFmtId="0" fontId="9" fillId="0" borderId="60" xfId="0" applyFont="1" applyBorder="1" applyAlignment="1">
      <alignment horizontal="center" vertical="top" wrapText="1"/>
    </xf>
    <xf numFmtId="0" fontId="9" fillId="0" borderId="60" xfId="0" quotePrefix="1" applyFont="1" applyBorder="1" applyAlignment="1">
      <alignment horizontal="center" vertical="top" wrapText="1"/>
    </xf>
    <xf numFmtId="0" fontId="13" fillId="0" borderId="60" xfId="0" applyFont="1" applyBorder="1" applyAlignment="1">
      <alignment horizontal="left" vertical="top" wrapText="1"/>
    </xf>
    <xf numFmtId="41" fontId="7" fillId="0" borderId="60" xfId="2" applyFont="1" applyBorder="1" applyAlignment="1">
      <alignment horizontal="center" vertical="top"/>
    </xf>
    <xf numFmtId="0" fontId="8" fillId="3" borderId="67" xfId="0" applyFont="1" applyFill="1" applyBorder="1" applyAlignment="1">
      <alignment horizontal="center" vertical="center" wrapText="1"/>
    </xf>
    <xf numFmtId="0" fontId="9" fillId="0" borderId="56" xfId="0" applyFont="1" applyBorder="1" applyAlignment="1">
      <alignment vertical="top" wrapText="1"/>
    </xf>
    <xf numFmtId="0" fontId="13" fillId="0" borderId="73" xfId="0" applyFont="1" applyBorder="1" applyAlignment="1">
      <alignment horizontal="left" vertical="center" wrapText="1"/>
    </xf>
    <xf numFmtId="41" fontId="7" fillId="0" borderId="55" xfId="2" applyFont="1" applyBorder="1" applyAlignment="1">
      <alignment horizontal="center" vertical="center" wrapText="1"/>
    </xf>
    <xf numFmtId="164" fontId="7" fillId="0" borderId="56" xfId="1" applyNumberFormat="1" applyFont="1" applyBorder="1" applyAlignment="1">
      <alignment horizontal="center" vertical="center" wrapText="1"/>
    </xf>
    <xf numFmtId="2" fontId="7" fillId="0" borderId="68" xfId="0" applyNumberFormat="1" applyFont="1" applyBorder="1" applyAlignment="1">
      <alignment horizontal="center" vertical="center"/>
    </xf>
    <xf numFmtId="164" fontId="7" fillId="0" borderId="56" xfId="0" applyNumberFormat="1" applyFont="1" applyBorder="1" applyAlignment="1">
      <alignment horizontal="center" vertical="center"/>
    </xf>
    <xf numFmtId="41" fontId="8" fillId="0" borderId="1" xfId="2" applyFont="1" applyBorder="1" applyAlignment="1">
      <alignment horizontal="center" vertical="center"/>
    </xf>
    <xf numFmtId="41" fontId="3" fillId="0" borderId="0" xfId="0" applyNumberFormat="1" applyFont="1"/>
    <xf numFmtId="0" fontId="7" fillId="0" borderId="74" xfId="0" quotePrefix="1" applyFont="1" applyBorder="1" applyAlignment="1">
      <alignment horizontal="center" vertical="top"/>
    </xf>
    <xf numFmtId="43" fontId="8" fillId="3" borderId="78" xfId="1" applyFont="1" applyFill="1" applyBorder="1" applyAlignment="1">
      <alignment horizontal="right" vertical="center"/>
    </xf>
    <xf numFmtId="2" fontId="7" fillId="0" borderId="79" xfId="0" applyNumberFormat="1" applyFont="1" applyBorder="1" applyAlignment="1">
      <alignment horizontal="center" vertical="center"/>
    </xf>
    <xf numFmtId="43" fontId="8" fillId="4" borderId="80" xfId="1" applyFont="1" applyFill="1" applyBorder="1" applyAlignment="1">
      <alignment horizontal="right" vertical="center"/>
    </xf>
    <xf numFmtId="0" fontId="3" fillId="3" borderId="81" xfId="0" applyFont="1" applyFill="1" applyBorder="1"/>
    <xf numFmtId="43" fontId="8" fillId="3" borderId="82" xfId="1" applyFont="1" applyFill="1" applyBorder="1" applyAlignment="1">
      <alignment horizontal="center" vertical="center" wrapText="1"/>
    </xf>
    <xf numFmtId="43" fontId="8" fillId="3" borderId="83" xfId="1" applyFont="1" applyFill="1" applyBorder="1" applyAlignment="1">
      <alignment horizontal="center" vertical="center" wrapText="1"/>
    </xf>
    <xf numFmtId="0" fontId="13" fillId="0" borderId="70" xfId="0" applyFont="1" applyBorder="1" applyAlignment="1">
      <alignment horizontal="left" vertical="top" wrapText="1"/>
    </xf>
    <xf numFmtId="0" fontId="7" fillId="0" borderId="49" xfId="0" applyFont="1" applyBorder="1" applyAlignment="1">
      <alignment horizontal="left" vertical="center"/>
    </xf>
    <xf numFmtId="0" fontId="9" fillId="4" borderId="45" xfId="0" applyFont="1" applyFill="1" applyBorder="1" applyAlignment="1">
      <alignment horizontal="center" vertical="center"/>
    </xf>
    <xf numFmtId="0" fontId="6" fillId="3" borderId="84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vertical="center" wrapText="1"/>
    </xf>
    <xf numFmtId="0" fontId="7" fillId="4" borderId="65" xfId="4" applyFont="1" applyFill="1" applyBorder="1" applyAlignment="1">
      <alignment vertical="top" wrapText="1"/>
    </xf>
    <xf numFmtId="0" fontId="7" fillId="0" borderId="59" xfId="0" applyFont="1" applyBorder="1" applyAlignment="1">
      <alignment vertical="center"/>
    </xf>
    <xf numFmtId="0" fontId="7" fillId="0" borderId="61" xfId="0" applyFont="1" applyBorder="1" applyAlignment="1">
      <alignment vertical="center"/>
    </xf>
    <xf numFmtId="0" fontId="9" fillId="0" borderId="50" xfId="0" applyFont="1" applyBorder="1" applyAlignment="1">
      <alignment horizontal="center" vertical="center" wrapText="1"/>
    </xf>
    <xf numFmtId="164" fontId="7" fillId="0" borderId="66" xfId="1" applyNumberFormat="1" applyFont="1" applyBorder="1" applyAlignment="1">
      <alignment horizontal="center" vertical="center"/>
    </xf>
    <xf numFmtId="164" fontId="7" fillId="0" borderId="57" xfId="1" applyNumberFormat="1" applyFont="1" applyBorder="1" applyAlignment="1">
      <alignment horizontal="center" vertical="center"/>
    </xf>
    <xf numFmtId="164" fontId="7" fillId="0" borderId="67" xfId="1" applyNumberFormat="1" applyFont="1" applyBorder="1" applyAlignment="1">
      <alignment horizontal="center" vertical="center"/>
    </xf>
    <xf numFmtId="164" fontId="9" fillId="0" borderId="48" xfId="0" quotePrefix="1" applyNumberFormat="1" applyFont="1" applyFill="1" applyBorder="1" applyAlignment="1">
      <alignment horizontal="left" vertical="top" wrapText="1"/>
    </xf>
    <xf numFmtId="164" fontId="7" fillId="0" borderId="45" xfId="0" applyNumberFormat="1" applyFont="1" applyBorder="1" applyAlignment="1">
      <alignment horizontal="left" vertical="top"/>
    </xf>
    <xf numFmtId="43" fontId="3" fillId="5" borderId="0" xfId="0" applyNumberFormat="1" applyFont="1" applyFill="1"/>
    <xf numFmtId="41" fontId="19" fillId="0" borderId="0" xfId="0" applyNumberFormat="1" applyFont="1"/>
    <xf numFmtId="41" fontId="18" fillId="3" borderId="0" xfId="0" applyNumberFormat="1" applyFont="1" applyFill="1"/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9" fillId="0" borderId="45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6" fillId="3" borderId="35" xfId="0" quotePrefix="1" applyFont="1" applyFill="1" applyBorder="1" applyAlignment="1">
      <alignment horizontal="center" vertical="center"/>
    </xf>
    <xf numFmtId="0" fontId="6" fillId="3" borderId="88" xfId="0" quotePrefix="1" applyFont="1" applyFill="1" applyBorder="1" applyAlignment="1">
      <alignment horizontal="center" vertical="center"/>
    </xf>
    <xf numFmtId="164" fontId="7" fillId="0" borderId="60" xfId="1" applyNumberFormat="1" applyFont="1" applyBorder="1" applyAlignment="1">
      <alignment vertical="center"/>
    </xf>
    <xf numFmtId="0" fontId="3" fillId="0" borderId="98" xfId="0" applyFont="1" applyBorder="1"/>
    <xf numFmtId="0" fontId="3" fillId="3" borderId="76" xfId="0" applyFont="1" applyFill="1" applyBorder="1"/>
    <xf numFmtId="0" fontId="3" fillId="0" borderId="45" xfId="0" applyFont="1" applyBorder="1"/>
    <xf numFmtId="0" fontId="3" fillId="0" borderId="45" xfId="0" applyFont="1" applyBorder="1" applyAlignment="1">
      <alignment vertical="center"/>
    </xf>
    <xf numFmtId="165" fontId="3" fillId="0" borderId="45" xfId="0" applyNumberFormat="1" applyFont="1" applyBorder="1" applyAlignment="1">
      <alignment vertical="center"/>
    </xf>
    <xf numFmtId="0" fontId="3" fillId="3" borderId="101" xfId="0" applyFont="1" applyFill="1" applyBorder="1"/>
    <xf numFmtId="0" fontId="5" fillId="3" borderId="74" xfId="0" applyFont="1" applyFill="1" applyBorder="1" applyAlignment="1">
      <alignment horizontal="right" vertical="center"/>
    </xf>
    <xf numFmtId="0" fontId="5" fillId="3" borderId="56" xfId="0" applyFont="1" applyFill="1" applyBorder="1" applyAlignment="1">
      <alignment horizontal="right" vertical="center"/>
    </xf>
    <xf numFmtId="0" fontId="3" fillId="0" borderId="74" xfId="0" applyFont="1" applyBorder="1"/>
    <xf numFmtId="0" fontId="3" fillId="0" borderId="56" xfId="0" applyFont="1" applyBorder="1"/>
    <xf numFmtId="41" fontId="19" fillId="0" borderId="56" xfId="0" applyNumberFormat="1" applyFont="1" applyBorder="1"/>
    <xf numFmtId="43" fontId="8" fillId="3" borderId="57" xfId="1" applyFont="1" applyFill="1" applyBorder="1" applyAlignment="1">
      <alignment horizontal="right" vertical="center"/>
    </xf>
    <xf numFmtId="41" fontId="18" fillId="3" borderId="60" xfId="0" applyNumberFormat="1" applyFont="1" applyFill="1" applyBorder="1"/>
    <xf numFmtId="0" fontId="3" fillId="3" borderId="60" xfId="0" applyFont="1" applyFill="1" applyBorder="1"/>
    <xf numFmtId="164" fontId="8" fillId="3" borderId="45" xfId="0" applyNumberFormat="1" applyFont="1" applyFill="1" applyBorder="1" applyAlignment="1">
      <alignment horizontal="center" vertical="center" wrapText="1"/>
    </xf>
    <xf numFmtId="43" fontId="8" fillId="3" borderId="46" xfId="1" applyFont="1" applyFill="1" applyBorder="1" applyAlignment="1">
      <alignment horizontal="center" vertical="center" wrapText="1"/>
    </xf>
    <xf numFmtId="41" fontId="7" fillId="0" borderId="103" xfId="2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0" fontId="3" fillId="3" borderId="104" xfId="0" applyFont="1" applyFill="1" applyBorder="1"/>
    <xf numFmtId="43" fontId="3" fillId="4" borderId="56" xfId="0" applyNumberFormat="1" applyFont="1" applyFill="1" applyBorder="1"/>
    <xf numFmtId="43" fontId="7" fillId="0" borderId="45" xfId="0" applyNumberFormat="1" applyFont="1" applyBorder="1" applyAlignment="1">
      <alignment horizontal="center" vertical="center"/>
    </xf>
    <xf numFmtId="166" fontId="8" fillId="3" borderId="55" xfId="2" applyNumberFormat="1" applyFont="1" applyFill="1" applyBorder="1" applyAlignment="1">
      <alignment horizontal="right" vertical="center"/>
    </xf>
    <xf numFmtId="41" fontId="8" fillId="4" borderId="58" xfId="2" applyFont="1" applyFill="1" applyBorder="1" applyAlignment="1">
      <alignment horizontal="right" vertical="center"/>
    </xf>
    <xf numFmtId="43" fontId="7" fillId="0" borderId="45" xfId="0" applyNumberFormat="1" applyFont="1" applyBorder="1" applyAlignment="1">
      <alignment horizontal="center" vertical="top"/>
    </xf>
    <xf numFmtId="166" fontId="8" fillId="3" borderId="56" xfId="2" applyNumberFormat="1" applyFont="1" applyFill="1" applyBorder="1" applyAlignment="1">
      <alignment horizontal="right" vertical="center"/>
    </xf>
    <xf numFmtId="2" fontId="7" fillId="0" borderId="46" xfId="0" applyNumberFormat="1" applyFont="1" applyBorder="1" applyAlignment="1">
      <alignment vertical="center"/>
    </xf>
    <xf numFmtId="43" fontId="8" fillId="3" borderId="45" xfId="0" applyNumberFormat="1" applyFont="1" applyFill="1" applyBorder="1" applyAlignment="1">
      <alignment horizontal="center" vertical="center" wrapText="1"/>
    </xf>
    <xf numFmtId="43" fontId="8" fillId="3" borderId="6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4" fillId="4" borderId="0" xfId="0" applyFont="1" applyFill="1" applyBorder="1" applyAlignment="1">
      <alignment horizontal="center" vertical="center" wrapText="1"/>
    </xf>
    <xf numFmtId="43" fontId="3" fillId="6" borderId="60" xfId="0" applyNumberFormat="1" applyFont="1" applyFill="1" applyBorder="1"/>
    <xf numFmtId="43" fontId="7" fillId="0" borderId="1" xfId="0" applyNumberFormat="1" applyFont="1" applyBorder="1" applyAlignment="1">
      <alignment horizontal="center" vertical="center"/>
    </xf>
    <xf numFmtId="0" fontId="7" fillId="3" borderId="100" xfId="0" applyFont="1" applyFill="1" applyBorder="1" applyAlignment="1">
      <alignment horizontal="center"/>
    </xf>
    <xf numFmtId="0" fontId="7" fillId="3" borderId="84" xfId="0" applyFont="1" applyFill="1" applyBorder="1" applyAlignment="1">
      <alignment horizontal="center"/>
    </xf>
    <xf numFmtId="2" fontId="3" fillId="0" borderId="45" xfId="0" applyNumberFormat="1" applyFont="1" applyBorder="1" applyAlignment="1">
      <alignment horizontal="left" vertical="top" wrapText="1"/>
    </xf>
    <xf numFmtId="165" fontId="3" fillId="0" borderId="45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wrapText="1"/>
    </xf>
    <xf numFmtId="165" fontId="3" fillId="0" borderId="56" xfId="0" applyNumberFormat="1" applyFont="1" applyBorder="1" applyAlignment="1">
      <alignment horizontal="left" vertical="top" wrapText="1"/>
    </xf>
    <xf numFmtId="43" fontId="7" fillId="0" borderId="56" xfId="0" applyNumberFormat="1" applyFont="1" applyBorder="1" applyAlignment="1">
      <alignment horizontal="center" vertical="center"/>
    </xf>
    <xf numFmtId="2" fontId="7" fillId="0" borderId="78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3" borderId="35" xfId="0" quotePrefix="1" applyFont="1" applyFill="1" applyBorder="1" applyAlignment="1">
      <alignment horizontal="center" vertical="center"/>
    </xf>
    <xf numFmtId="0" fontId="9" fillId="0" borderId="45" xfId="0" applyFont="1" applyBorder="1" applyAlignment="1">
      <alignment horizontal="left" vertical="top" wrapText="1"/>
    </xf>
    <xf numFmtId="0" fontId="7" fillId="0" borderId="0" xfId="0" applyFont="1" applyAlignment="1">
      <alignment horizontal="center" wrapText="1"/>
    </xf>
    <xf numFmtId="0" fontId="6" fillId="3" borderId="88" xfId="0" quotePrefix="1" applyFont="1" applyFill="1" applyBorder="1" applyAlignment="1">
      <alignment horizontal="center" vertical="center"/>
    </xf>
    <xf numFmtId="0" fontId="9" fillId="0" borderId="45" xfId="0" applyFont="1" applyBorder="1" applyAlignment="1">
      <alignment horizontal="center"/>
    </xf>
    <xf numFmtId="1" fontId="9" fillId="0" borderId="45" xfId="0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 vertical="top"/>
    </xf>
    <xf numFmtId="0" fontId="3" fillId="0" borderId="45" xfId="0" applyFont="1" applyBorder="1" applyAlignment="1">
      <alignment vertical="top" wrapText="1"/>
    </xf>
    <xf numFmtId="0" fontId="3" fillId="0" borderId="98" xfId="0" applyFont="1" applyBorder="1" applyAlignment="1">
      <alignment horizontal="left" vertical="top" wrapText="1"/>
    </xf>
    <xf numFmtId="0" fontId="3" fillId="0" borderId="45" xfId="0" applyFont="1" applyBorder="1" applyAlignment="1">
      <alignment horizontal="left" vertical="top" wrapText="1"/>
    </xf>
    <xf numFmtId="0" fontId="7" fillId="0" borderId="0" xfId="0" applyFont="1" applyAlignment="1">
      <alignment horizontal="center" wrapText="1"/>
    </xf>
    <xf numFmtId="0" fontId="3" fillId="0" borderId="45" xfId="0" applyFont="1" applyBorder="1" applyAlignment="1">
      <alignment horizontal="left" vertical="top" wrapText="1"/>
    </xf>
    <xf numFmtId="0" fontId="9" fillId="0" borderId="45" xfId="0" applyFont="1" applyBorder="1" applyAlignment="1">
      <alignment horizontal="left" vertical="top" wrapText="1"/>
    </xf>
    <xf numFmtId="0" fontId="6" fillId="3" borderId="35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3" borderId="88" xfId="0" quotePrefix="1" applyFont="1" applyFill="1" applyBorder="1" applyAlignment="1">
      <alignment horizontal="center" vertical="center"/>
    </xf>
    <xf numFmtId="43" fontId="8" fillId="3" borderId="56" xfId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5" fillId="0" borderId="0" xfId="0" applyFont="1"/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3" borderId="0" xfId="0" applyFont="1" applyFill="1"/>
    <xf numFmtId="0" fontId="12" fillId="0" borderId="45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42" fontId="6" fillId="3" borderId="6" xfId="3" applyFont="1" applyFill="1" applyBorder="1" applyAlignment="1">
      <alignment horizontal="center" vertical="center" wrapText="1"/>
    </xf>
    <xf numFmtId="42" fontId="6" fillId="3" borderId="15" xfId="3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43" xfId="0" applyFont="1" applyBorder="1" applyAlignment="1">
      <alignment horizontal="left" vertical="top" wrapText="1"/>
    </xf>
    <xf numFmtId="0" fontId="7" fillId="0" borderId="44" xfId="0" applyFont="1" applyBorder="1" applyAlignment="1">
      <alignment horizontal="left" vertical="top" wrapText="1"/>
    </xf>
    <xf numFmtId="0" fontId="7" fillId="3" borderId="99" xfId="0" applyFont="1" applyFill="1" applyBorder="1" applyAlignment="1">
      <alignment horizontal="center" vertical="center" wrapText="1"/>
    </xf>
    <xf numFmtId="0" fontId="7" fillId="3" borderId="98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7" fillId="3" borderId="102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35" xfId="0" quotePrefix="1" applyFont="1" applyFill="1" applyBorder="1" applyAlignment="1">
      <alignment horizontal="center" vertical="center"/>
    </xf>
    <xf numFmtId="0" fontId="7" fillId="0" borderId="48" xfId="0" applyFont="1" applyBorder="1" applyAlignment="1">
      <alignment horizontal="left" vertical="top" wrapText="1"/>
    </xf>
    <xf numFmtId="0" fontId="7" fillId="0" borderId="49" xfId="0" applyFont="1" applyBorder="1" applyAlignment="1">
      <alignment horizontal="left" vertical="top" wrapText="1"/>
    </xf>
    <xf numFmtId="0" fontId="9" fillId="0" borderId="45" xfId="0" applyFont="1" applyBorder="1" applyAlignment="1">
      <alignment horizontal="left" vertical="center" wrapText="1"/>
    </xf>
    <xf numFmtId="0" fontId="9" fillId="0" borderId="60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top" wrapText="1"/>
    </xf>
    <xf numFmtId="0" fontId="8" fillId="3" borderId="54" xfId="0" applyFont="1" applyFill="1" applyBorder="1" applyAlignment="1">
      <alignment horizontal="right" vertical="center" wrapText="1"/>
    </xf>
    <xf numFmtId="0" fontId="8" fillId="3" borderId="55" xfId="0" applyFont="1" applyFill="1" applyBorder="1" applyAlignment="1">
      <alignment horizontal="right" vertical="center" wrapText="1"/>
    </xf>
    <xf numFmtId="0" fontId="9" fillId="0" borderId="58" xfId="0" applyFont="1" applyBorder="1" applyAlignment="1">
      <alignment horizontal="left" vertical="top" wrapText="1"/>
    </xf>
    <xf numFmtId="0" fontId="9" fillId="0" borderId="60" xfId="0" applyFont="1" applyBorder="1" applyAlignment="1">
      <alignment horizontal="left" vertical="top" wrapText="1"/>
    </xf>
    <xf numFmtId="0" fontId="9" fillId="0" borderId="45" xfId="0" applyFont="1" applyBorder="1" applyAlignment="1">
      <alignment horizontal="left" vertical="top" wrapText="1"/>
    </xf>
    <xf numFmtId="0" fontId="8" fillId="3" borderId="62" xfId="0" applyFont="1" applyFill="1" applyBorder="1" applyAlignment="1">
      <alignment horizontal="right" vertical="center" wrapText="1"/>
    </xf>
    <xf numFmtId="0" fontId="8" fillId="3" borderId="63" xfId="0" applyFont="1" applyFill="1" applyBorder="1" applyAlignment="1">
      <alignment horizontal="right" vertical="center" wrapText="1"/>
    </xf>
    <xf numFmtId="0" fontId="9" fillId="0" borderId="66" xfId="0" applyFont="1" applyBorder="1" applyAlignment="1">
      <alignment horizontal="left" vertical="top" wrapText="1"/>
    </xf>
    <xf numFmtId="0" fontId="9" fillId="0" borderId="59" xfId="0" applyFont="1" applyBorder="1" applyAlignment="1">
      <alignment horizontal="left" vertical="top" wrapText="1"/>
    </xf>
    <xf numFmtId="0" fontId="9" fillId="0" borderId="65" xfId="0" applyFont="1" applyBorder="1" applyAlignment="1">
      <alignment horizontal="left" vertical="top" wrapText="1"/>
    </xf>
    <xf numFmtId="0" fontId="9" fillId="0" borderId="61" xfId="0" applyFont="1" applyBorder="1" applyAlignment="1">
      <alignment horizontal="left" vertical="top" wrapText="1"/>
    </xf>
    <xf numFmtId="0" fontId="17" fillId="0" borderId="97" xfId="0" applyFont="1" applyBorder="1" applyAlignment="1">
      <alignment horizontal="left" vertical="top" wrapText="1"/>
    </xf>
    <xf numFmtId="0" fontId="17" fillId="0" borderId="61" xfId="0" applyFont="1" applyBorder="1" applyAlignment="1">
      <alignment horizontal="left" vertical="top" wrapText="1"/>
    </xf>
    <xf numFmtId="0" fontId="9" fillId="0" borderId="57" xfId="0" applyFont="1" applyBorder="1" applyAlignment="1">
      <alignment horizontal="left" vertical="top" wrapText="1"/>
    </xf>
    <xf numFmtId="0" fontId="9" fillId="0" borderId="55" xfId="0" applyFont="1" applyBorder="1" applyAlignment="1">
      <alignment horizontal="left" vertical="top" wrapText="1"/>
    </xf>
    <xf numFmtId="0" fontId="8" fillId="3" borderId="47" xfId="0" applyFont="1" applyFill="1" applyBorder="1" applyAlignment="1">
      <alignment horizontal="right" vertical="center" wrapText="1"/>
    </xf>
    <xf numFmtId="0" fontId="8" fillId="3" borderId="52" xfId="0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wrapText="1"/>
    </xf>
    <xf numFmtId="0" fontId="6" fillId="3" borderId="96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94" xfId="0" applyFont="1" applyFill="1" applyBorder="1" applyAlignment="1">
      <alignment horizontal="center" vertical="center" wrapText="1"/>
    </xf>
    <xf numFmtId="0" fontId="6" fillId="3" borderId="95" xfId="0" applyFont="1" applyFill="1" applyBorder="1" applyAlignment="1">
      <alignment horizontal="center" vertical="center" wrapText="1"/>
    </xf>
    <xf numFmtId="0" fontId="6" fillId="3" borderId="85" xfId="0" applyFont="1" applyFill="1" applyBorder="1" applyAlignment="1">
      <alignment horizontal="center" vertical="center" wrapText="1"/>
    </xf>
    <xf numFmtId="0" fontId="6" fillId="3" borderId="86" xfId="0" applyFont="1" applyFill="1" applyBorder="1" applyAlignment="1">
      <alignment horizontal="center" vertical="center" wrapText="1"/>
    </xf>
    <xf numFmtId="0" fontId="6" fillId="3" borderId="67" xfId="0" applyFont="1" applyFill="1" applyBorder="1" applyAlignment="1">
      <alignment horizontal="center" vertical="center" wrapText="1"/>
    </xf>
    <xf numFmtId="0" fontId="6" fillId="3" borderId="87" xfId="0" applyFont="1" applyFill="1" applyBorder="1" applyAlignment="1">
      <alignment horizontal="center" vertical="center" wrapText="1"/>
    </xf>
    <xf numFmtId="0" fontId="6" fillId="3" borderId="91" xfId="0" applyFont="1" applyFill="1" applyBorder="1" applyAlignment="1">
      <alignment horizontal="center" vertical="center" wrapText="1"/>
    </xf>
    <xf numFmtId="0" fontId="6" fillId="3" borderId="92" xfId="0" applyFont="1" applyFill="1" applyBorder="1" applyAlignment="1">
      <alignment horizontal="center" vertical="center" wrapText="1"/>
    </xf>
    <xf numFmtId="0" fontId="6" fillId="3" borderId="93" xfId="0" applyFont="1" applyFill="1" applyBorder="1" applyAlignment="1">
      <alignment horizontal="center" vertical="center" wrapText="1"/>
    </xf>
    <xf numFmtId="0" fontId="6" fillId="3" borderId="88" xfId="0" quotePrefix="1" applyFont="1" applyFill="1" applyBorder="1" applyAlignment="1">
      <alignment horizontal="center" vertical="center"/>
    </xf>
    <xf numFmtId="0" fontId="6" fillId="3" borderId="89" xfId="0" quotePrefix="1" applyFont="1" applyFill="1" applyBorder="1" applyAlignment="1">
      <alignment horizontal="center" vertical="center"/>
    </xf>
    <xf numFmtId="0" fontId="6" fillId="3" borderId="90" xfId="0" quotePrefix="1" applyFont="1" applyFill="1" applyBorder="1" applyAlignment="1">
      <alignment horizontal="center" vertical="center"/>
    </xf>
  </cellXfs>
  <cellStyles count="5">
    <cellStyle name="Comma" xfId="1" builtinId="3"/>
    <cellStyle name="Comma [0]" xfId="2" builtinId="6"/>
    <cellStyle name="Currency [0]" xfId="3" builtinId="7"/>
    <cellStyle name="Normal" xfId="0" builtinId="0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0/BAPPEDA/Evaluasi%20Kinerja%20RKPD%20dan%20Renja%20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ja perubahan IV"/>
      <sheetName val="Eva RPJMD 2019-2023"/>
      <sheetName val="Renja "/>
    </sheetNames>
    <sheetDataSet>
      <sheetData sheetId="0" refreshError="1"/>
      <sheetData sheetId="1" refreshError="1"/>
      <sheetData sheetId="2">
        <row r="43">
          <cell r="Q43">
            <v>48778434</v>
          </cell>
          <cell r="S43">
            <v>144575800</v>
          </cell>
        </row>
        <row r="46">
          <cell r="Q46">
            <v>64531860</v>
          </cell>
          <cell r="S46">
            <v>39000000</v>
          </cell>
        </row>
        <row r="48">
          <cell r="Q48">
            <v>44920000</v>
          </cell>
          <cell r="S48">
            <v>32697400</v>
          </cell>
        </row>
        <row r="53">
          <cell r="S53">
            <v>3100000</v>
          </cell>
        </row>
        <row r="54">
          <cell r="Q54">
            <v>75097790</v>
          </cell>
          <cell r="S54">
            <v>26350000</v>
          </cell>
        </row>
        <row r="55">
          <cell r="S55">
            <v>22577930</v>
          </cell>
        </row>
        <row r="56">
          <cell r="Q56">
            <v>7277930</v>
          </cell>
          <cell r="S56">
            <v>29800000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66"/>
  <sheetViews>
    <sheetView tabSelected="1" zoomScale="56" zoomScaleNormal="56" workbookViewId="0">
      <selection activeCell="H42" sqref="H42"/>
    </sheetView>
  </sheetViews>
  <sheetFormatPr defaultColWidth="9.140625" defaultRowHeight="15.75"/>
  <cols>
    <col min="1" max="1" width="5.5703125" style="1" customWidth="1"/>
    <col min="2" max="2" width="24.140625" style="1" customWidth="1"/>
    <col min="3" max="3" width="2.5703125" style="1" customWidth="1"/>
    <col min="4" max="4" width="22.7109375" style="1" customWidth="1"/>
    <col min="5" max="5" width="14.28515625" style="1" customWidth="1"/>
    <col min="6" max="6" width="11.85546875" style="1" customWidth="1"/>
    <col min="7" max="7" width="14" style="1" customWidth="1"/>
    <col min="8" max="8" width="8.85546875" style="1" customWidth="1"/>
    <col min="9" max="9" width="24.85546875" style="1" customWidth="1"/>
    <col min="10" max="10" width="21.5703125" style="1" customWidth="1"/>
    <col min="11" max="11" width="19.42578125" style="1" customWidth="1"/>
    <col min="12" max="12" width="12.42578125" style="1" customWidth="1"/>
    <col min="13" max="13" width="17" style="1" customWidth="1"/>
    <col min="14" max="14" width="32.7109375" style="1" customWidth="1"/>
    <col min="15" max="15" width="21.140625" style="1" customWidth="1"/>
    <col min="16" max="16" width="25.140625" style="1" customWidth="1"/>
    <col min="17" max="17" width="14.85546875" style="1" customWidth="1"/>
    <col min="18" max="16384" width="9.140625" style="1"/>
  </cols>
  <sheetData>
    <row r="1" spans="1:21" ht="25.5">
      <c r="A1" s="248" t="s">
        <v>90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</row>
    <row r="2" spans="1:21" s="2" customFormat="1" ht="26.25" customHeight="1">
      <c r="A2" s="248" t="s">
        <v>25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195"/>
      <c r="O2" s="195"/>
      <c r="P2" s="195"/>
      <c r="Q2" s="195"/>
      <c r="R2" s="195"/>
      <c r="S2" s="195"/>
      <c r="T2" s="195"/>
      <c r="U2" s="195"/>
    </row>
    <row r="3" spans="1:21" s="2" customFormat="1" ht="26.25" customHeight="1">
      <c r="A3" s="221"/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195"/>
      <c r="O3" s="195"/>
      <c r="P3" s="195"/>
      <c r="Q3" s="195"/>
      <c r="R3" s="195"/>
      <c r="S3" s="195"/>
      <c r="T3" s="195"/>
      <c r="U3" s="195"/>
    </row>
    <row r="4" spans="1:21" s="2" customFormat="1" ht="26.25" customHeight="1">
      <c r="A4" s="93" t="s">
        <v>0</v>
      </c>
      <c r="B4" s="93"/>
      <c r="C4" s="93"/>
      <c r="D4" s="93"/>
      <c r="E4" s="221"/>
      <c r="F4" s="249" t="s">
        <v>48</v>
      </c>
      <c r="G4" s="249"/>
      <c r="H4" s="249"/>
      <c r="I4" s="249"/>
      <c r="J4" s="221"/>
      <c r="K4" s="221"/>
      <c r="L4" s="221"/>
      <c r="M4" s="221"/>
      <c r="N4" s="195"/>
      <c r="O4" s="195"/>
      <c r="P4" s="195"/>
      <c r="Q4" s="195"/>
      <c r="R4" s="195"/>
      <c r="S4" s="195"/>
      <c r="T4" s="195"/>
      <c r="U4" s="195"/>
    </row>
    <row r="5" spans="1:21" s="2" customFormat="1" ht="26.25" customHeight="1">
      <c r="A5" s="250" t="s">
        <v>1</v>
      </c>
      <c r="B5" s="250"/>
      <c r="C5" s="250"/>
      <c r="D5" s="250"/>
      <c r="E5" s="221"/>
      <c r="F5" s="249" t="s">
        <v>111</v>
      </c>
      <c r="G5" s="249"/>
      <c r="H5" s="249"/>
      <c r="I5" s="249"/>
      <c r="J5" s="221"/>
      <c r="K5" s="221"/>
      <c r="L5" s="221"/>
      <c r="M5" s="221"/>
      <c r="N5" s="195"/>
      <c r="O5" s="195"/>
      <c r="P5" s="195"/>
      <c r="Q5" s="195"/>
      <c r="R5" s="195"/>
      <c r="S5" s="195"/>
      <c r="T5" s="195"/>
      <c r="U5" s="195"/>
    </row>
    <row r="6" spans="1:21" s="2" customFormat="1" ht="26.25" customHeight="1">
      <c r="A6" s="93" t="s">
        <v>49</v>
      </c>
      <c r="B6" s="93"/>
      <c r="C6" s="221"/>
      <c r="D6" s="221"/>
      <c r="E6" s="221"/>
      <c r="F6" s="94" t="s">
        <v>25</v>
      </c>
      <c r="G6" s="94"/>
      <c r="H6" s="94"/>
      <c r="I6" s="94"/>
      <c r="J6" s="221"/>
      <c r="K6" s="221"/>
      <c r="L6" s="221"/>
      <c r="M6" s="221"/>
      <c r="N6" s="195"/>
      <c r="O6" s="195"/>
      <c r="P6" s="195"/>
      <c r="Q6" s="195"/>
      <c r="R6" s="195"/>
      <c r="S6" s="195"/>
      <c r="T6" s="195"/>
      <c r="U6" s="195"/>
    </row>
    <row r="7" spans="1:21" s="2" customFormat="1" ht="15" customHeight="1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4"/>
      <c r="N7" s="195"/>
      <c r="O7" s="195"/>
      <c r="P7" s="195"/>
      <c r="Q7" s="195"/>
      <c r="R7" s="195"/>
      <c r="S7" s="195"/>
      <c r="T7" s="195"/>
      <c r="U7" s="195"/>
    </row>
    <row r="8" spans="1:21" s="5" customFormat="1" ht="20.25" customHeight="1" thickTop="1" thickBot="1">
      <c r="A8" s="231" t="s">
        <v>2</v>
      </c>
      <c r="B8" s="234" t="s">
        <v>3</v>
      </c>
      <c r="C8" s="237" t="s">
        <v>4</v>
      </c>
      <c r="D8" s="238"/>
      <c r="E8" s="238"/>
      <c r="F8" s="238"/>
      <c r="G8" s="238"/>
      <c r="H8" s="239"/>
      <c r="I8" s="243" t="s">
        <v>5</v>
      </c>
      <c r="J8" s="245" t="s">
        <v>6</v>
      </c>
      <c r="K8" s="246"/>
      <c r="L8" s="246"/>
      <c r="M8" s="247"/>
      <c r="N8" s="253" t="s">
        <v>89</v>
      </c>
      <c r="O8" s="255" t="s">
        <v>91</v>
      </c>
      <c r="P8" s="255" t="s">
        <v>92</v>
      </c>
      <c r="Q8" s="255" t="s">
        <v>93</v>
      </c>
    </row>
    <row r="9" spans="1:21" s="5" customFormat="1" ht="19.5" customHeight="1" thickBot="1">
      <c r="A9" s="232"/>
      <c r="B9" s="235"/>
      <c r="C9" s="240"/>
      <c r="D9" s="241"/>
      <c r="E9" s="241"/>
      <c r="F9" s="241"/>
      <c r="G9" s="241"/>
      <c r="H9" s="242"/>
      <c r="I9" s="244"/>
      <c r="J9" s="258" t="s">
        <v>7</v>
      </c>
      <c r="K9" s="259"/>
      <c r="L9" s="259"/>
      <c r="M9" s="260"/>
      <c r="N9" s="254"/>
      <c r="O9" s="256"/>
      <c r="P9" s="256"/>
      <c r="Q9" s="256"/>
    </row>
    <row r="10" spans="1:21" s="5" customFormat="1" ht="19.5" customHeight="1" thickBot="1">
      <c r="A10" s="232"/>
      <c r="B10" s="235"/>
      <c r="C10" s="261" t="s">
        <v>8</v>
      </c>
      <c r="D10" s="262"/>
      <c r="E10" s="267" t="s">
        <v>9</v>
      </c>
      <c r="F10" s="267" t="s">
        <v>10</v>
      </c>
      <c r="G10" s="268" t="s">
        <v>72</v>
      </c>
      <c r="H10" s="261" t="s">
        <v>11</v>
      </c>
      <c r="I10" s="244"/>
      <c r="J10" s="244" t="s">
        <v>12</v>
      </c>
      <c r="K10" s="271" t="s">
        <v>87</v>
      </c>
      <c r="L10" s="274" t="s">
        <v>11</v>
      </c>
      <c r="M10" s="277" t="s">
        <v>88</v>
      </c>
      <c r="N10" s="254"/>
      <c r="O10" s="256"/>
      <c r="P10" s="256"/>
      <c r="Q10" s="256"/>
    </row>
    <row r="11" spans="1:21" s="5" customFormat="1" ht="21" customHeight="1" thickBot="1">
      <c r="A11" s="232"/>
      <c r="B11" s="235"/>
      <c r="C11" s="263"/>
      <c r="D11" s="264"/>
      <c r="E11" s="235"/>
      <c r="F11" s="235"/>
      <c r="G11" s="269"/>
      <c r="H11" s="263"/>
      <c r="I11" s="244"/>
      <c r="J11" s="244"/>
      <c r="K11" s="272"/>
      <c r="L11" s="275"/>
      <c r="M11" s="278"/>
      <c r="N11" s="254"/>
      <c r="O11" s="256"/>
      <c r="P11" s="256"/>
      <c r="Q11" s="256"/>
    </row>
    <row r="12" spans="1:21" s="5" customFormat="1" ht="21" thickBot="1">
      <c r="A12" s="233"/>
      <c r="B12" s="236"/>
      <c r="C12" s="265"/>
      <c r="D12" s="266"/>
      <c r="E12" s="236"/>
      <c r="F12" s="236"/>
      <c r="G12" s="270"/>
      <c r="H12" s="265" t="s">
        <v>14</v>
      </c>
      <c r="I12" s="244"/>
      <c r="J12" s="244"/>
      <c r="K12" s="273"/>
      <c r="L12" s="276"/>
      <c r="M12" s="278"/>
      <c r="N12" s="254"/>
      <c r="O12" s="257"/>
      <c r="P12" s="257"/>
      <c r="Q12" s="257"/>
    </row>
    <row r="13" spans="1:21" s="5" customFormat="1" ht="21" thickBot="1">
      <c r="A13" s="6" t="s">
        <v>15</v>
      </c>
      <c r="B13" s="51" t="s">
        <v>16</v>
      </c>
      <c r="C13" s="279" t="s">
        <v>17</v>
      </c>
      <c r="D13" s="279"/>
      <c r="E13" s="220">
        <v>4</v>
      </c>
      <c r="F13" s="7">
        <v>5</v>
      </c>
      <c r="G13" s="222">
        <v>6</v>
      </c>
      <c r="H13" s="8">
        <v>7</v>
      </c>
      <c r="I13" s="9">
        <v>8</v>
      </c>
      <c r="J13" s="9">
        <v>9</v>
      </c>
      <c r="K13" s="10">
        <v>10</v>
      </c>
      <c r="L13" s="12">
        <v>11</v>
      </c>
      <c r="M13" s="13">
        <v>12</v>
      </c>
      <c r="N13" s="198">
        <v>13</v>
      </c>
      <c r="O13" s="199">
        <v>14</v>
      </c>
      <c r="P13" s="199">
        <v>15</v>
      </c>
      <c r="Q13" s="199">
        <v>16</v>
      </c>
    </row>
    <row r="14" spans="1:21" ht="64.5" customHeight="1" thickTop="1">
      <c r="A14" s="60" t="s">
        <v>25</v>
      </c>
      <c r="B14" s="219" t="s">
        <v>25</v>
      </c>
      <c r="C14" s="251" t="s">
        <v>25</v>
      </c>
      <c r="D14" s="252"/>
      <c r="E14" s="84"/>
      <c r="F14" s="14"/>
      <c r="G14" s="15"/>
      <c r="H14" s="70"/>
      <c r="I14" s="71" t="s">
        <v>44</v>
      </c>
      <c r="J14" s="132">
        <f>J19+J22+J25</f>
        <v>1034703494</v>
      </c>
      <c r="K14" s="17"/>
      <c r="L14" s="19"/>
      <c r="M14" s="20"/>
      <c r="N14" s="166"/>
      <c r="O14" s="168"/>
      <c r="P14" s="168"/>
      <c r="Q14" s="168"/>
    </row>
    <row r="15" spans="1:21" ht="64.5" customHeight="1">
      <c r="A15" s="57" t="s">
        <v>18</v>
      </c>
      <c r="B15" s="219" t="s">
        <v>50</v>
      </c>
      <c r="C15" s="280" t="s">
        <v>51</v>
      </c>
      <c r="D15" s="281"/>
      <c r="E15" s="58"/>
      <c r="F15" s="58"/>
      <c r="G15" s="15"/>
      <c r="H15" s="16"/>
      <c r="I15" s="282" t="s">
        <v>45</v>
      </c>
      <c r="J15" s="59"/>
      <c r="K15" s="16"/>
      <c r="L15" s="24"/>
      <c r="M15" s="20"/>
      <c r="N15" s="166"/>
      <c r="O15" s="168"/>
      <c r="P15" s="168"/>
      <c r="Q15" s="168"/>
    </row>
    <row r="16" spans="1:21" ht="24" customHeight="1">
      <c r="A16" s="21"/>
      <c r="B16" s="50" t="s">
        <v>25</v>
      </c>
      <c r="C16" s="52" t="s">
        <v>26</v>
      </c>
      <c r="D16" s="33" t="s">
        <v>27</v>
      </c>
      <c r="E16" s="85" t="s">
        <v>41</v>
      </c>
      <c r="F16" s="56">
        <v>3</v>
      </c>
      <c r="G16" s="56">
        <v>4</v>
      </c>
      <c r="H16" s="212">
        <v>100</v>
      </c>
      <c r="I16" s="282"/>
      <c r="J16" s="153">
        <v>478954234</v>
      </c>
      <c r="K16" s="62">
        <v>153000000</v>
      </c>
      <c r="L16" s="186">
        <f>+K16/J16*100</f>
        <v>31.944597028032533</v>
      </c>
      <c r="M16" s="82">
        <f>L16</f>
        <v>31.944597028032533</v>
      </c>
      <c r="N16" s="166"/>
      <c r="O16" s="168"/>
      <c r="P16" s="168"/>
      <c r="Q16" s="284" t="s">
        <v>94</v>
      </c>
    </row>
    <row r="17" spans="1:21" ht="44.25" customHeight="1">
      <c r="A17" s="21"/>
      <c r="B17" s="22"/>
      <c r="C17" s="52" t="s">
        <v>26</v>
      </c>
      <c r="D17" s="33" t="s">
        <v>28</v>
      </c>
      <c r="E17" s="142" t="s">
        <v>42</v>
      </c>
      <c r="F17" s="56">
        <v>7</v>
      </c>
      <c r="G17" s="56">
        <v>35</v>
      </c>
      <c r="H17" s="212">
        <v>100</v>
      </c>
      <c r="I17" s="282"/>
      <c r="J17" s="77"/>
      <c r="K17" s="16"/>
      <c r="L17" s="24"/>
      <c r="M17" s="20"/>
      <c r="N17" s="166"/>
      <c r="O17" s="169"/>
      <c r="P17" s="169"/>
      <c r="Q17" s="284"/>
      <c r="S17" s="56"/>
    </row>
    <row r="18" spans="1:21" ht="41.25" customHeight="1">
      <c r="A18" s="25"/>
      <c r="B18" s="22"/>
      <c r="C18" s="52" t="s">
        <v>26</v>
      </c>
      <c r="D18" s="38" t="s">
        <v>29</v>
      </c>
      <c r="E18" s="86" t="s">
        <v>43</v>
      </c>
      <c r="F18" s="56">
        <v>174</v>
      </c>
      <c r="G18" s="56">
        <v>207</v>
      </c>
      <c r="H18" s="212">
        <v>100</v>
      </c>
      <c r="I18" s="283"/>
      <c r="J18" s="66"/>
      <c r="K18" s="74"/>
      <c r="L18" s="75"/>
      <c r="M18" s="64"/>
      <c r="N18" s="166"/>
      <c r="O18" s="168"/>
      <c r="P18" s="168"/>
      <c r="Q18" s="168"/>
      <c r="S18" s="56"/>
    </row>
    <row r="19" spans="1:21" s="30" customFormat="1" ht="20.25">
      <c r="A19" s="26"/>
      <c r="B19" s="285" t="s">
        <v>20</v>
      </c>
      <c r="C19" s="285"/>
      <c r="D19" s="285"/>
      <c r="E19" s="285"/>
      <c r="F19" s="285"/>
      <c r="G19" s="285"/>
      <c r="H19" s="286"/>
      <c r="I19" s="27" t="s">
        <v>25</v>
      </c>
      <c r="J19" s="28">
        <f>J16+J18</f>
        <v>478954234</v>
      </c>
      <c r="K19" s="37">
        <f>K16+K18</f>
        <v>153000000</v>
      </c>
      <c r="L19" s="187">
        <f>L16+L18</f>
        <v>31.944597028032533</v>
      </c>
      <c r="M19" s="135">
        <f>M16+M18</f>
        <v>31.944597028032533</v>
      </c>
      <c r="N19" s="172"/>
      <c r="O19" s="173"/>
      <c r="P19" s="173"/>
      <c r="Q19" s="173"/>
      <c r="S19" s="56"/>
    </row>
    <row r="20" spans="1:21" ht="94.5" customHeight="1">
      <c r="A20" s="106" t="s">
        <v>19</v>
      </c>
      <c r="B20" s="287" t="s">
        <v>52</v>
      </c>
      <c r="C20" s="287" t="s">
        <v>53</v>
      </c>
      <c r="D20" s="287"/>
      <c r="E20" s="108" t="s">
        <v>54</v>
      </c>
      <c r="F20" s="230">
        <v>12</v>
      </c>
      <c r="G20" s="56">
        <v>16</v>
      </c>
      <c r="H20" s="212">
        <v>100</v>
      </c>
      <c r="I20" s="289" t="s">
        <v>56</v>
      </c>
      <c r="J20" s="78">
        <v>416831860</v>
      </c>
      <c r="K20" s="87">
        <v>237900000</v>
      </c>
      <c r="L20" s="186">
        <f>+K20/J20*100</f>
        <v>57.07337246246005</v>
      </c>
      <c r="M20" s="82">
        <f>L20</f>
        <v>57.07337246246005</v>
      </c>
      <c r="N20" s="166"/>
      <c r="O20" s="169"/>
      <c r="P20" s="169"/>
      <c r="Q20" s="200" t="s">
        <v>95</v>
      </c>
    </row>
    <row r="21" spans="1:21" ht="128.25" customHeight="1">
      <c r="A21" s="107"/>
      <c r="B21" s="288"/>
      <c r="C21" s="288"/>
      <c r="D21" s="288"/>
      <c r="E21" s="109" t="s">
        <v>55</v>
      </c>
      <c r="F21" s="230">
        <v>18</v>
      </c>
      <c r="G21" s="56">
        <v>24</v>
      </c>
      <c r="H21" s="212">
        <v>100</v>
      </c>
      <c r="I21" s="288"/>
      <c r="J21" s="102"/>
      <c r="K21" s="165"/>
      <c r="L21" s="105"/>
      <c r="M21" s="136"/>
      <c r="N21" s="166"/>
      <c r="O21" s="168"/>
      <c r="P21" s="168"/>
      <c r="Q21" s="168"/>
    </row>
    <row r="22" spans="1:21" ht="25.5" customHeight="1">
      <c r="A22" s="26"/>
      <c r="B22" s="285" t="s">
        <v>31</v>
      </c>
      <c r="C22" s="285"/>
      <c r="D22" s="285"/>
      <c r="E22" s="285"/>
      <c r="F22" s="285"/>
      <c r="G22" s="285"/>
      <c r="H22" s="286"/>
      <c r="I22" s="27" t="s">
        <v>25</v>
      </c>
      <c r="J22" s="28">
        <f>J18+J20</f>
        <v>416831860</v>
      </c>
      <c r="K22" s="37">
        <f>K20</f>
        <v>237900000</v>
      </c>
      <c r="L22" s="187">
        <f>L18+L20</f>
        <v>57.07337246246005</v>
      </c>
      <c r="M22" s="135">
        <f t="shared" ref="M22" si="0">M18+M20</f>
        <v>57.07337246246005</v>
      </c>
      <c r="N22" s="174"/>
      <c r="O22" s="175"/>
      <c r="P22" s="175"/>
      <c r="Q22" s="175"/>
    </row>
    <row r="23" spans="1:21" ht="100.5" customHeight="1">
      <c r="A23" s="55" t="s">
        <v>33</v>
      </c>
      <c r="B23" s="53" t="s">
        <v>30</v>
      </c>
      <c r="C23" s="292" t="s">
        <v>57</v>
      </c>
      <c r="D23" s="293"/>
      <c r="E23" s="61" t="s">
        <v>41</v>
      </c>
      <c r="F23" s="56">
        <v>3</v>
      </c>
      <c r="G23" s="56">
        <v>4</v>
      </c>
      <c r="H23" s="212">
        <v>100</v>
      </c>
      <c r="I23" s="113" t="s">
        <v>58</v>
      </c>
      <c r="J23" s="79">
        <v>138917400</v>
      </c>
      <c r="K23" s="80">
        <v>53100000</v>
      </c>
      <c r="L23" s="186">
        <f>+K23/J23*100</f>
        <v>38.224153345801177</v>
      </c>
      <c r="M23" s="82">
        <f>L23</f>
        <v>38.224153345801177</v>
      </c>
      <c r="N23" s="166"/>
      <c r="O23" s="169"/>
      <c r="P23" s="169"/>
      <c r="Q23" s="200" t="s">
        <v>95</v>
      </c>
      <c r="S23" s="1">
        <f>O23+O20+O17</f>
        <v>0</v>
      </c>
      <c r="T23" s="1">
        <v>240</v>
      </c>
      <c r="U23" s="1">
        <f>S23/T23*100</f>
        <v>0</v>
      </c>
    </row>
    <row r="24" spans="1:21" ht="147.75" customHeight="1">
      <c r="A24" s="25"/>
      <c r="B24" s="54"/>
      <c r="C24" s="294"/>
      <c r="D24" s="295"/>
      <c r="E24" s="15" t="s">
        <v>78</v>
      </c>
      <c r="F24" s="110">
        <v>30</v>
      </c>
      <c r="G24" s="110">
        <v>120</v>
      </c>
      <c r="H24" s="213">
        <v>100</v>
      </c>
      <c r="I24" s="22"/>
      <c r="J24" s="31"/>
      <c r="K24" s="16"/>
      <c r="L24" s="63"/>
      <c r="M24" s="64"/>
      <c r="N24" s="215"/>
      <c r="O24" s="214"/>
      <c r="P24" s="218"/>
      <c r="Q24" s="168"/>
      <c r="S24" s="1">
        <f>S23/3</f>
        <v>0</v>
      </c>
    </row>
    <row r="25" spans="1:21" ht="30.75" customHeight="1">
      <c r="A25" s="26"/>
      <c r="B25" s="285" t="s">
        <v>22</v>
      </c>
      <c r="C25" s="285"/>
      <c r="D25" s="285"/>
      <c r="E25" s="285"/>
      <c r="F25" s="285"/>
      <c r="G25" s="285"/>
      <c r="H25" s="286"/>
      <c r="I25" s="27" t="s">
        <v>25</v>
      </c>
      <c r="J25" s="28">
        <f>J23+J24</f>
        <v>138917400</v>
      </c>
      <c r="K25" s="37">
        <f>K23+K24</f>
        <v>53100000</v>
      </c>
      <c r="L25" s="187">
        <f>L23+L24</f>
        <v>38.224153345801177</v>
      </c>
      <c r="M25" s="135">
        <f t="shared" ref="M25" si="1">M23+M24</f>
        <v>38.224153345801177</v>
      </c>
      <c r="N25" s="174"/>
      <c r="O25" s="176"/>
      <c r="P25" s="185"/>
      <c r="Q25" s="175"/>
    </row>
    <row r="26" spans="1:21" ht="69.75" customHeight="1">
      <c r="A26" s="117"/>
      <c r="B26" s="118"/>
      <c r="C26" s="120"/>
      <c r="D26" s="119"/>
      <c r="E26" s="118"/>
      <c r="F26" s="118"/>
      <c r="G26" s="118"/>
      <c r="H26" s="98"/>
      <c r="I26" s="114" t="s">
        <v>59</v>
      </c>
      <c r="J26" s="99">
        <f>J28+J30+J32+J34</f>
        <v>554693650</v>
      </c>
      <c r="K26" s="188"/>
      <c r="L26" s="101"/>
      <c r="M26" s="137"/>
      <c r="N26" s="166"/>
      <c r="O26" s="168"/>
      <c r="P26" s="168"/>
      <c r="Q26" s="168"/>
    </row>
    <row r="27" spans="1:21" ht="167.25" customHeight="1">
      <c r="A27" s="115" t="s">
        <v>21</v>
      </c>
      <c r="B27" s="146" t="s">
        <v>82</v>
      </c>
      <c r="C27" s="296" t="s">
        <v>81</v>
      </c>
      <c r="D27" s="297"/>
      <c r="E27" s="121" t="s">
        <v>79</v>
      </c>
      <c r="F27" s="110">
        <v>5</v>
      </c>
      <c r="G27" s="121">
        <v>3</v>
      </c>
      <c r="H27" s="213">
        <f t="shared" ref="H27:H31" si="2">+G27/F27*100</f>
        <v>60</v>
      </c>
      <c r="I27" s="123" t="s">
        <v>62</v>
      </c>
      <c r="J27" s="124">
        <v>51600000</v>
      </c>
      <c r="K27" s="35">
        <v>42300000</v>
      </c>
      <c r="L27" s="189">
        <f>+K27/J27*100</f>
        <v>81.976744186046517</v>
      </c>
      <c r="M27" s="65">
        <f>L27</f>
        <v>81.976744186046517</v>
      </c>
      <c r="N27" s="166"/>
      <c r="O27" s="170"/>
      <c r="P27" s="170"/>
      <c r="Q27" s="201" t="s">
        <v>96</v>
      </c>
    </row>
    <row r="28" spans="1:21" ht="27" customHeight="1">
      <c r="A28" s="26"/>
      <c r="B28" s="285" t="s">
        <v>32</v>
      </c>
      <c r="C28" s="285"/>
      <c r="D28" s="285"/>
      <c r="E28" s="285"/>
      <c r="F28" s="285"/>
      <c r="G28" s="285"/>
      <c r="H28" s="286"/>
      <c r="I28" s="72" t="s">
        <v>25</v>
      </c>
      <c r="J28" s="28">
        <f>J24+J27</f>
        <v>51600000</v>
      </c>
      <c r="K28" s="28">
        <f>K27</f>
        <v>42300000</v>
      </c>
      <c r="L28" s="223">
        <f>L24+L27</f>
        <v>81.976744186046517</v>
      </c>
      <c r="M28" s="177">
        <f>M24+M27</f>
        <v>81.976744186046517</v>
      </c>
      <c r="N28" s="175"/>
      <c r="O28" s="175"/>
      <c r="P28" s="175"/>
      <c r="Q28" s="175"/>
    </row>
    <row r="29" spans="1:21" ht="108" customHeight="1">
      <c r="A29" s="55" t="s">
        <v>34</v>
      </c>
      <c r="B29" s="53" t="s">
        <v>60</v>
      </c>
      <c r="C29" s="292" t="s">
        <v>61</v>
      </c>
      <c r="D29" s="293"/>
      <c r="E29" s="67" t="s">
        <v>46</v>
      </c>
      <c r="F29" s="56">
        <v>1</v>
      </c>
      <c r="G29" s="56">
        <v>1</v>
      </c>
      <c r="H29" s="212">
        <f t="shared" si="2"/>
        <v>100</v>
      </c>
      <c r="I29" s="141" t="s">
        <v>63</v>
      </c>
      <c r="J29" s="90">
        <v>291237790</v>
      </c>
      <c r="K29" s="91">
        <v>159440000</v>
      </c>
      <c r="L29" s="186">
        <f>+K29/J29*100</f>
        <v>54.745642727202402</v>
      </c>
      <c r="M29" s="82">
        <f>L29</f>
        <v>54.745642727202402</v>
      </c>
      <c r="N29" s="166"/>
      <c r="O29" s="169"/>
      <c r="P29" s="169"/>
      <c r="Q29" s="201" t="s">
        <v>96</v>
      </c>
      <c r="R29" s="1">
        <v>2</v>
      </c>
      <c r="S29" s="1">
        <v>4</v>
      </c>
      <c r="T29" s="1">
        <f>R29/S29*100</f>
        <v>50</v>
      </c>
    </row>
    <row r="30" spans="1:21" ht="21.75" customHeight="1">
      <c r="A30" s="36"/>
      <c r="B30" s="285" t="s">
        <v>23</v>
      </c>
      <c r="C30" s="285"/>
      <c r="D30" s="285"/>
      <c r="E30" s="285"/>
      <c r="F30" s="285"/>
      <c r="G30" s="285"/>
      <c r="H30" s="285"/>
      <c r="I30" s="73" t="s">
        <v>25</v>
      </c>
      <c r="J30" s="37">
        <f t="shared" ref="J30:M30" si="3">J29</f>
        <v>291237790</v>
      </c>
      <c r="K30" s="37">
        <f>K29</f>
        <v>159440000</v>
      </c>
      <c r="L30" s="190">
        <f t="shared" si="3"/>
        <v>54.745642727202402</v>
      </c>
      <c r="M30" s="135">
        <f t="shared" si="3"/>
        <v>54.745642727202402</v>
      </c>
      <c r="N30" s="174"/>
      <c r="O30" s="175"/>
      <c r="P30" s="175"/>
      <c r="Q30" s="175"/>
    </row>
    <row r="31" spans="1:21" ht="110.25" customHeight="1">
      <c r="A31" s="134" t="s">
        <v>35</v>
      </c>
      <c r="B31" s="126" t="s">
        <v>60</v>
      </c>
      <c r="C31" s="298" t="s">
        <v>64</v>
      </c>
      <c r="D31" s="299"/>
      <c r="E31" s="67" t="s">
        <v>46</v>
      </c>
      <c r="F31" s="56">
        <v>1</v>
      </c>
      <c r="G31" s="143">
        <v>1</v>
      </c>
      <c r="H31" s="212">
        <f t="shared" si="2"/>
        <v>100</v>
      </c>
      <c r="I31" s="127" t="s">
        <v>65</v>
      </c>
      <c r="J31" s="128">
        <v>76677930</v>
      </c>
      <c r="K31" s="129">
        <v>53850000</v>
      </c>
      <c r="L31" s="186">
        <f>+K31/J31*100</f>
        <v>70.2288129061387</v>
      </c>
      <c r="M31" s="191">
        <f>L31</f>
        <v>70.2288129061387</v>
      </c>
      <c r="N31" s="166"/>
      <c r="O31" s="168"/>
      <c r="P31" s="168"/>
      <c r="Q31" s="201" t="s">
        <v>96</v>
      </c>
      <c r="R31" s="1" t="s">
        <v>25</v>
      </c>
    </row>
    <row r="32" spans="1:21" ht="21.75" customHeight="1">
      <c r="A32" s="36"/>
      <c r="B32" s="285" t="s">
        <v>36</v>
      </c>
      <c r="C32" s="285"/>
      <c r="D32" s="285"/>
      <c r="E32" s="285"/>
      <c r="F32" s="285"/>
      <c r="G32" s="285"/>
      <c r="H32" s="285"/>
      <c r="I32" s="125"/>
      <c r="J32" s="29">
        <f>SUM(J31)</f>
        <v>76677930</v>
      </c>
      <c r="K32" s="29">
        <f>SUM(K31)</f>
        <v>53850000</v>
      </c>
      <c r="L32" s="187">
        <f t="shared" ref="L32:M32" si="4">SUM(L31)</f>
        <v>70.2288129061387</v>
      </c>
      <c r="M32" s="135">
        <f t="shared" si="4"/>
        <v>70.2288129061387</v>
      </c>
      <c r="N32" s="174"/>
      <c r="O32" s="175"/>
      <c r="P32" s="175"/>
      <c r="Q32" s="175"/>
    </row>
    <row r="33" spans="1:24" ht="102.75" customHeight="1">
      <c r="A33" s="134" t="s">
        <v>66</v>
      </c>
      <c r="B33" s="54" t="s">
        <v>67</v>
      </c>
      <c r="C33" s="294" t="s">
        <v>68</v>
      </c>
      <c r="D33" s="295"/>
      <c r="E33" s="68" t="s">
        <v>47</v>
      </c>
      <c r="F33" s="69">
        <v>5</v>
      </c>
      <c r="G33" s="69">
        <v>10</v>
      </c>
      <c r="H33" s="212">
        <v>100</v>
      </c>
      <c r="I33" s="88" t="s">
        <v>70</v>
      </c>
      <c r="J33" s="182">
        <v>135177930</v>
      </c>
      <c r="K33" s="129">
        <v>83200000</v>
      </c>
      <c r="L33" s="204">
        <f>+K33/J33*100</f>
        <v>61.548508695169403</v>
      </c>
      <c r="M33" s="205">
        <f>L33</f>
        <v>61.548508695169403</v>
      </c>
      <c r="N33" s="174"/>
      <c r="O33" s="183"/>
      <c r="P33" s="183"/>
      <c r="Q33" s="203" t="s">
        <v>96</v>
      </c>
      <c r="V33" s="1">
        <v>4</v>
      </c>
      <c r="W33" s="1">
        <v>7</v>
      </c>
      <c r="X33" s="1">
        <f>V33/W33*100</f>
        <v>57.142857142857139</v>
      </c>
    </row>
    <row r="34" spans="1:24" s="32" customFormat="1" ht="20.25">
      <c r="A34" s="300" t="s">
        <v>69</v>
      </c>
      <c r="B34" s="301"/>
      <c r="C34" s="301"/>
      <c r="D34" s="301"/>
      <c r="E34" s="302"/>
      <c r="F34" s="302"/>
      <c r="G34" s="302"/>
      <c r="H34" s="301"/>
      <c r="I34" s="27" t="s">
        <v>25</v>
      </c>
      <c r="J34" s="180">
        <f>J33</f>
        <v>135177930</v>
      </c>
      <c r="K34" s="180">
        <f>K33</f>
        <v>83200000</v>
      </c>
      <c r="L34" s="192">
        <f>L33</f>
        <v>61.548508695169403</v>
      </c>
      <c r="M34" s="181">
        <f>M33</f>
        <v>61.548508695169403</v>
      </c>
      <c r="N34" s="167"/>
      <c r="O34" s="178"/>
      <c r="P34" s="196"/>
      <c r="Q34" s="179"/>
    </row>
    <row r="35" spans="1:24" s="32" customFormat="1" ht="26.25" customHeight="1" thickBot="1">
      <c r="A35" s="290" t="s">
        <v>71</v>
      </c>
      <c r="B35" s="291"/>
      <c r="C35" s="291"/>
      <c r="D35" s="291"/>
      <c r="E35" s="291"/>
      <c r="F35" s="291"/>
      <c r="G35" s="291"/>
      <c r="H35" s="291"/>
      <c r="I35" s="97" t="s">
        <v>25</v>
      </c>
      <c r="J35" s="41">
        <f>J34+J32+J30+J28+J25+J22+J19</f>
        <v>1589397144</v>
      </c>
      <c r="K35" s="41">
        <f>K34+K32+K30+K28+K25+K22+K19</f>
        <v>782790000</v>
      </c>
      <c r="L35" s="193">
        <f>L34+L32+L30+L28+L25+L22+L19</f>
        <v>395.74183135085082</v>
      </c>
      <c r="M35" s="193">
        <f>M34+M32+M30+M28+M25+M22+M19</f>
        <v>395.74183135085082</v>
      </c>
      <c r="N35" s="184"/>
      <c r="O35" s="171"/>
      <c r="P35" s="171"/>
      <c r="Q35" s="171"/>
    </row>
    <row r="36" spans="1:24" ht="24.75" customHeight="1" thickTop="1">
      <c r="L36" s="197" t="s">
        <v>25</v>
      </c>
    </row>
    <row r="37" spans="1:24">
      <c r="L37" s="194" t="s">
        <v>25</v>
      </c>
    </row>
    <row r="38" spans="1:24" ht="20.25">
      <c r="J38" s="133" t="s">
        <v>25</v>
      </c>
      <c r="L38" s="44" t="s">
        <v>25</v>
      </c>
      <c r="M38" s="44"/>
      <c r="N38" s="303" t="s">
        <v>110</v>
      </c>
      <c r="O38" s="303"/>
      <c r="P38" s="303"/>
      <c r="Q38" s="303"/>
    </row>
    <row r="39" spans="1:24" ht="8.25" customHeight="1">
      <c r="J39" s="133"/>
      <c r="L39" s="44"/>
      <c r="M39" s="44"/>
      <c r="N39" s="217"/>
      <c r="O39" s="217"/>
      <c r="P39" s="217"/>
      <c r="Q39" s="217"/>
    </row>
    <row r="40" spans="1:24" ht="18" customHeight="1">
      <c r="M40" s="43"/>
      <c r="N40" s="303" t="s">
        <v>97</v>
      </c>
      <c r="O40" s="303"/>
      <c r="P40" s="303"/>
      <c r="Q40" s="303"/>
    </row>
    <row r="41" spans="1:24" ht="20.25">
      <c r="I41" s="1" t="s">
        <v>25</v>
      </c>
      <c r="M41" s="44"/>
      <c r="N41" s="5"/>
      <c r="O41" s="5"/>
      <c r="P41" s="5"/>
      <c r="Q41" s="5"/>
    </row>
    <row r="42" spans="1:24" ht="20.25">
      <c r="M42" s="43"/>
      <c r="N42" s="5"/>
      <c r="O42" s="5"/>
      <c r="P42" s="5"/>
      <c r="Q42" s="5"/>
    </row>
    <row r="43" spans="1:24" ht="20.25">
      <c r="M43" s="43"/>
      <c r="N43" s="5"/>
      <c r="O43" s="5"/>
      <c r="P43" s="5"/>
      <c r="Q43" s="5"/>
    </row>
    <row r="44" spans="1:24" ht="21" customHeight="1">
      <c r="M44" s="5"/>
      <c r="N44" s="5"/>
      <c r="O44" s="5"/>
      <c r="P44" s="5"/>
      <c r="Q44" s="5"/>
    </row>
    <row r="45" spans="1:24" ht="18.95" customHeight="1">
      <c r="M45" s="5"/>
      <c r="N45" s="303" t="s">
        <v>98</v>
      </c>
      <c r="O45" s="303"/>
      <c r="P45" s="303"/>
      <c r="Q45" s="303"/>
    </row>
    <row r="46" spans="1:24" ht="18.95" customHeight="1">
      <c r="M46" s="5"/>
      <c r="N46" s="303" t="s">
        <v>39</v>
      </c>
      <c r="O46" s="303"/>
      <c r="P46" s="303"/>
      <c r="Q46" s="303"/>
    </row>
    <row r="47" spans="1:24" ht="18.95" customHeight="1">
      <c r="M47" s="48"/>
      <c r="N47" s="303" t="s">
        <v>40</v>
      </c>
      <c r="O47" s="303"/>
      <c r="P47" s="303"/>
      <c r="Q47" s="303"/>
    </row>
    <row r="48" spans="1:24" ht="24.95" customHeight="1">
      <c r="M48" s="43"/>
    </row>
    <row r="49" spans="13:13" ht="20.25">
      <c r="M49" s="43"/>
    </row>
    <row r="66" spans="16:16">
      <c r="P66" s="1" t="s">
        <v>25</v>
      </c>
    </row>
  </sheetData>
  <mergeCells count="50">
    <mergeCell ref="N38:Q38"/>
    <mergeCell ref="N40:Q40"/>
    <mergeCell ref="N45:Q45"/>
    <mergeCell ref="N46:Q46"/>
    <mergeCell ref="N47:Q47"/>
    <mergeCell ref="A35:H35"/>
    <mergeCell ref="B22:H22"/>
    <mergeCell ref="C23:D24"/>
    <mergeCell ref="B25:H25"/>
    <mergeCell ref="C27:D27"/>
    <mergeCell ref="B28:H28"/>
    <mergeCell ref="C29:D29"/>
    <mergeCell ref="B30:H30"/>
    <mergeCell ref="C31:D31"/>
    <mergeCell ref="B32:H32"/>
    <mergeCell ref="C33:D33"/>
    <mergeCell ref="A34:H34"/>
    <mergeCell ref="C15:D15"/>
    <mergeCell ref="I15:I18"/>
    <mergeCell ref="Q16:Q17"/>
    <mergeCell ref="B19:H19"/>
    <mergeCell ref="B20:B21"/>
    <mergeCell ref="C20:D21"/>
    <mergeCell ref="I20:I21"/>
    <mergeCell ref="C14:D14"/>
    <mergeCell ref="N8:N12"/>
    <mergeCell ref="O8:O12"/>
    <mergeCell ref="P8:P12"/>
    <mergeCell ref="Q8:Q12"/>
    <mergeCell ref="J9:M9"/>
    <mergeCell ref="C10:D12"/>
    <mergeCell ref="E10:E12"/>
    <mergeCell ref="F10:F12"/>
    <mergeCell ref="G10:G12"/>
    <mergeCell ref="H10:H12"/>
    <mergeCell ref="J10:J12"/>
    <mergeCell ref="K10:K12"/>
    <mergeCell ref="L10:L12"/>
    <mergeCell ref="M10:M12"/>
    <mergeCell ref="C13:D13"/>
    <mergeCell ref="A1:P1"/>
    <mergeCell ref="A2:M2"/>
    <mergeCell ref="F4:I4"/>
    <mergeCell ref="A5:D5"/>
    <mergeCell ref="F5:I5"/>
    <mergeCell ref="A8:A12"/>
    <mergeCell ref="B8:B12"/>
    <mergeCell ref="C8:H9"/>
    <mergeCell ref="I8:I12"/>
    <mergeCell ref="J8:M8"/>
  </mergeCells>
  <pageMargins left="1.1200000000000001" right="0.17" top="0.31" bottom="0.37" header="0.26" footer="0.17"/>
  <pageSetup paperSize="5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66"/>
  <sheetViews>
    <sheetView topLeftCell="A28" zoomScale="56" zoomScaleNormal="56" workbookViewId="0">
      <selection activeCell="V23" sqref="V23"/>
    </sheetView>
  </sheetViews>
  <sheetFormatPr defaultColWidth="9.140625" defaultRowHeight="15.75"/>
  <cols>
    <col min="1" max="1" width="5.5703125" style="1" customWidth="1"/>
    <col min="2" max="2" width="24.140625" style="1" customWidth="1"/>
    <col min="3" max="3" width="2.5703125" style="1" customWidth="1"/>
    <col min="4" max="4" width="22.7109375" style="1" customWidth="1"/>
    <col min="5" max="5" width="14.28515625" style="1" customWidth="1"/>
    <col min="6" max="6" width="11.85546875" style="1" customWidth="1"/>
    <col min="7" max="7" width="14" style="1" customWidth="1"/>
    <col min="8" max="8" width="8.85546875" style="1" customWidth="1"/>
    <col min="9" max="9" width="24.85546875" style="1" customWidth="1"/>
    <col min="10" max="10" width="21.5703125" style="1" customWidth="1"/>
    <col min="11" max="11" width="19.42578125" style="1" customWidth="1"/>
    <col min="12" max="12" width="12.42578125" style="1" customWidth="1"/>
    <col min="13" max="13" width="17" style="1" customWidth="1"/>
    <col min="14" max="14" width="21.42578125" style="1" customWidth="1"/>
    <col min="15" max="15" width="20.140625" style="1" customWidth="1"/>
    <col min="16" max="16" width="23.5703125" style="1" customWidth="1"/>
    <col min="17" max="17" width="14.85546875" style="1" customWidth="1"/>
    <col min="18" max="22" width="9.140625" style="1"/>
    <col min="23" max="23" width="12.140625" style="1" customWidth="1"/>
    <col min="24" max="16384" width="9.140625" style="1"/>
  </cols>
  <sheetData>
    <row r="1" spans="1:23" ht="25.5">
      <c r="A1" s="248" t="s">
        <v>90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</row>
    <row r="2" spans="1:23" s="2" customFormat="1" ht="26.25" customHeight="1">
      <c r="A2" s="248" t="s">
        <v>25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195"/>
      <c r="O2" s="195"/>
      <c r="P2" s="195"/>
      <c r="Q2" s="195"/>
      <c r="R2" s="195"/>
      <c r="S2" s="195"/>
      <c r="T2" s="195"/>
      <c r="U2" s="195"/>
    </row>
    <row r="3" spans="1:23" s="2" customFormat="1" ht="26.25" customHeight="1">
      <c r="A3" s="221"/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195"/>
      <c r="O3" s="195"/>
      <c r="P3" s="195"/>
      <c r="Q3" s="195"/>
      <c r="R3" s="195"/>
      <c r="S3" s="195"/>
      <c r="T3" s="195"/>
      <c r="U3" s="195"/>
    </row>
    <row r="4" spans="1:23" s="2" customFormat="1" ht="26.25" customHeight="1">
      <c r="A4" s="93" t="s">
        <v>0</v>
      </c>
      <c r="B4" s="93"/>
      <c r="C4" s="93"/>
      <c r="D4" s="93"/>
      <c r="E4" s="221"/>
      <c r="F4" s="93" t="s">
        <v>48</v>
      </c>
      <c r="G4" s="93"/>
      <c r="H4" s="93"/>
      <c r="I4" s="93"/>
      <c r="J4" s="224"/>
      <c r="K4" s="224"/>
      <c r="L4" s="221"/>
      <c r="M4" s="221"/>
      <c r="N4" s="195"/>
      <c r="O4" s="195"/>
      <c r="P4" s="195"/>
      <c r="Q4" s="195"/>
      <c r="R4" s="195"/>
      <c r="S4" s="195"/>
      <c r="T4" s="195"/>
      <c r="U4" s="195"/>
    </row>
    <row r="5" spans="1:23" s="2" customFormat="1" ht="26.25" customHeight="1">
      <c r="A5" s="250" t="s">
        <v>1</v>
      </c>
      <c r="B5" s="250"/>
      <c r="C5" s="250"/>
      <c r="D5" s="250"/>
      <c r="E5" s="221"/>
      <c r="F5" s="249" t="s">
        <v>105</v>
      </c>
      <c r="G5" s="249"/>
      <c r="H5" s="249"/>
      <c r="I5" s="249"/>
      <c r="J5" s="221"/>
      <c r="K5" s="221"/>
      <c r="L5" s="221"/>
      <c r="M5" s="221"/>
      <c r="N5" s="195"/>
      <c r="O5" s="195"/>
      <c r="P5" s="195"/>
      <c r="Q5" s="195"/>
      <c r="R5" s="195"/>
      <c r="S5" s="195"/>
      <c r="T5" s="195"/>
      <c r="U5" s="195"/>
    </row>
    <row r="6" spans="1:23" s="2" customFormat="1" ht="26.25" customHeight="1">
      <c r="A6" s="93" t="s">
        <v>49</v>
      </c>
      <c r="B6" s="93"/>
      <c r="C6" s="221"/>
      <c r="D6" s="221"/>
      <c r="E6" s="221"/>
      <c r="F6" s="94" t="s">
        <v>25</v>
      </c>
      <c r="G6" s="94"/>
      <c r="H6" s="94"/>
      <c r="I6" s="94"/>
      <c r="J6" s="221"/>
      <c r="K6" s="221"/>
      <c r="L6" s="221"/>
      <c r="M6" s="221"/>
      <c r="N6" s="195"/>
      <c r="O6" s="195"/>
      <c r="P6" s="195"/>
      <c r="Q6" s="195"/>
      <c r="R6" s="195"/>
      <c r="S6" s="195"/>
      <c r="T6" s="195"/>
      <c r="U6" s="195"/>
    </row>
    <row r="7" spans="1:23" s="2" customFormat="1" ht="15" customHeight="1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4"/>
      <c r="N7" s="195"/>
      <c r="O7" s="195"/>
      <c r="P7" s="195"/>
      <c r="Q7" s="195"/>
      <c r="R7" s="195"/>
      <c r="S7" s="195"/>
      <c r="T7" s="195"/>
      <c r="U7" s="195"/>
    </row>
    <row r="8" spans="1:23" s="5" customFormat="1" ht="20.25" customHeight="1" thickTop="1" thickBot="1">
      <c r="A8" s="231" t="s">
        <v>2</v>
      </c>
      <c r="B8" s="234" t="s">
        <v>3</v>
      </c>
      <c r="C8" s="237" t="s">
        <v>4</v>
      </c>
      <c r="D8" s="238"/>
      <c r="E8" s="238"/>
      <c r="F8" s="238"/>
      <c r="G8" s="238"/>
      <c r="H8" s="239"/>
      <c r="I8" s="243" t="s">
        <v>5</v>
      </c>
      <c r="J8" s="245" t="s">
        <v>6</v>
      </c>
      <c r="K8" s="246"/>
      <c r="L8" s="246"/>
      <c r="M8" s="247"/>
      <c r="N8" s="253" t="s">
        <v>89</v>
      </c>
      <c r="O8" s="255" t="s">
        <v>91</v>
      </c>
      <c r="P8" s="255" t="s">
        <v>92</v>
      </c>
      <c r="Q8" s="255" t="s">
        <v>93</v>
      </c>
    </row>
    <row r="9" spans="1:23" s="5" customFormat="1" ht="19.5" customHeight="1" thickBot="1">
      <c r="A9" s="232"/>
      <c r="B9" s="235"/>
      <c r="C9" s="240"/>
      <c r="D9" s="241"/>
      <c r="E9" s="241"/>
      <c r="F9" s="241"/>
      <c r="G9" s="241"/>
      <c r="H9" s="242"/>
      <c r="I9" s="244"/>
      <c r="J9" s="258" t="s">
        <v>7</v>
      </c>
      <c r="K9" s="259"/>
      <c r="L9" s="259"/>
      <c r="M9" s="260"/>
      <c r="N9" s="254"/>
      <c r="O9" s="256"/>
      <c r="P9" s="256"/>
      <c r="Q9" s="256"/>
    </row>
    <row r="10" spans="1:23" s="5" customFormat="1" ht="19.5" customHeight="1" thickBot="1">
      <c r="A10" s="232"/>
      <c r="B10" s="235"/>
      <c r="C10" s="261" t="s">
        <v>8</v>
      </c>
      <c r="D10" s="262"/>
      <c r="E10" s="267" t="s">
        <v>9</v>
      </c>
      <c r="F10" s="267" t="s">
        <v>10</v>
      </c>
      <c r="G10" s="268" t="s">
        <v>72</v>
      </c>
      <c r="H10" s="261" t="s">
        <v>11</v>
      </c>
      <c r="I10" s="244"/>
      <c r="J10" s="244" t="s">
        <v>12</v>
      </c>
      <c r="K10" s="271" t="s">
        <v>87</v>
      </c>
      <c r="L10" s="274" t="s">
        <v>11</v>
      </c>
      <c r="M10" s="277" t="s">
        <v>88</v>
      </c>
      <c r="N10" s="254"/>
      <c r="O10" s="256"/>
      <c r="P10" s="256"/>
      <c r="Q10" s="256"/>
    </row>
    <row r="11" spans="1:23" s="5" customFormat="1" ht="21" customHeight="1" thickBot="1">
      <c r="A11" s="232"/>
      <c r="B11" s="235"/>
      <c r="C11" s="263"/>
      <c r="D11" s="264"/>
      <c r="E11" s="235"/>
      <c r="F11" s="235"/>
      <c r="G11" s="269"/>
      <c r="H11" s="263"/>
      <c r="I11" s="244"/>
      <c r="J11" s="244"/>
      <c r="K11" s="272"/>
      <c r="L11" s="275"/>
      <c r="M11" s="278"/>
      <c r="N11" s="254"/>
      <c r="O11" s="256"/>
      <c r="P11" s="256"/>
      <c r="Q11" s="256"/>
    </row>
    <row r="12" spans="1:23" s="5" customFormat="1" ht="21" thickBot="1">
      <c r="A12" s="233"/>
      <c r="B12" s="236"/>
      <c r="C12" s="265"/>
      <c r="D12" s="266"/>
      <c r="E12" s="236"/>
      <c r="F12" s="236"/>
      <c r="G12" s="270"/>
      <c r="H12" s="265" t="s">
        <v>14</v>
      </c>
      <c r="I12" s="244"/>
      <c r="J12" s="244"/>
      <c r="K12" s="273"/>
      <c r="L12" s="276"/>
      <c r="M12" s="278"/>
      <c r="N12" s="254"/>
      <c r="O12" s="257"/>
      <c r="P12" s="257"/>
      <c r="Q12" s="257"/>
    </row>
    <row r="13" spans="1:23" s="5" customFormat="1" ht="21" thickBot="1">
      <c r="A13" s="6" t="s">
        <v>15</v>
      </c>
      <c r="B13" s="51" t="s">
        <v>16</v>
      </c>
      <c r="C13" s="279" t="s">
        <v>17</v>
      </c>
      <c r="D13" s="279"/>
      <c r="E13" s="220">
        <v>4</v>
      </c>
      <c r="F13" s="7">
        <v>5</v>
      </c>
      <c r="G13" s="222">
        <v>6</v>
      </c>
      <c r="H13" s="8">
        <v>7</v>
      </c>
      <c r="I13" s="9">
        <v>8</v>
      </c>
      <c r="J13" s="9">
        <v>9</v>
      </c>
      <c r="K13" s="10">
        <v>10</v>
      </c>
      <c r="L13" s="12">
        <v>11</v>
      </c>
      <c r="M13" s="13">
        <v>12</v>
      </c>
      <c r="N13" s="198">
        <v>13</v>
      </c>
      <c r="O13" s="199">
        <v>14</v>
      </c>
      <c r="P13" s="199">
        <v>15</v>
      </c>
      <c r="Q13" s="199">
        <v>16</v>
      </c>
    </row>
    <row r="14" spans="1:23" ht="64.5" customHeight="1" thickTop="1">
      <c r="A14" s="60" t="s">
        <v>25</v>
      </c>
      <c r="B14" s="219" t="s">
        <v>25</v>
      </c>
      <c r="C14" s="251" t="s">
        <v>25</v>
      </c>
      <c r="D14" s="252"/>
      <c r="E14" s="84"/>
      <c r="F14" s="14"/>
      <c r="G14" s="15"/>
      <c r="H14" s="70"/>
      <c r="I14" s="71" t="s">
        <v>44</v>
      </c>
      <c r="J14" s="132">
        <f>J19+J22+J25</f>
        <v>1740106910</v>
      </c>
      <c r="K14" s="17"/>
      <c r="L14" s="19"/>
      <c r="M14" s="20"/>
      <c r="N14" s="166"/>
      <c r="O14" s="168"/>
      <c r="P14" s="168"/>
      <c r="Q14" s="168"/>
    </row>
    <row r="15" spans="1:23" ht="64.5" customHeight="1">
      <c r="A15" s="57" t="s">
        <v>18</v>
      </c>
      <c r="B15" s="219" t="s">
        <v>50</v>
      </c>
      <c r="C15" s="280" t="s">
        <v>51</v>
      </c>
      <c r="D15" s="281"/>
      <c r="E15" s="58"/>
      <c r="F15" s="58"/>
      <c r="G15" s="15"/>
      <c r="H15" s="16"/>
      <c r="I15" s="282" t="s">
        <v>45</v>
      </c>
      <c r="J15" s="59"/>
      <c r="K15" s="16"/>
      <c r="L15" s="24"/>
      <c r="M15" s="20"/>
      <c r="N15" s="166"/>
      <c r="O15" s="168"/>
      <c r="P15" s="168"/>
      <c r="Q15" s="168"/>
    </row>
    <row r="16" spans="1:23" ht="24" customHeight="1">
      <c r="A16" s="21"/>
      <c r="B16" s="50" t="s">
        <v>25</v>
      </c>
      <c r="C16" s="52" t="s">
        <v>26</v>
      </c>
      <c r="D16" s="33" t="s">
        <v>27</v>
      </c>
      <c r="E16" s="85" t="s">
        <v>41</v>
      </c>
      <c r="F16" s="211">
        <v>3</v>
      </c>
      <c r="G16" s="56">
        <v>2</v>
      </c>
      <c r="H16" s="212">
        <f>+G16/F16*100</f>
        <v>66.666666666666657</v>
      </c>
      <c r="I16" s="282"/>
      <c r="J16" s="153">
        <v>698650000</v>
      </c>
      <c r="K16" s="62">
        <v>129600000</v>
      </c>
      <c r="L16" s="186">
        <f>+K16/J16*100</f>
        <v>18.550060831603808</v>
      </c>
      <c r="M16" s="82">
        <f>L16</f>
        <v>18.550060831603808</v>
      </c>
      <c r="N16" s="166"/>
      <c r="O16" s="168"/>
      <c r="P16" s="168"/>
      <c r="Q16" s="284" t="s">
        <v>94</v>
      </c>
      <c r="U16" s="1" t="s">
        <v>107</v>
      </c>
      <c r="V16" s="1" t="s">
        <v>108</v>
      </c>
      <c r="W16" s="1" t="s">
        <v>11</v>
      </c>
    </row>
    <row r="17" spans="1:27" ht="44.25" customHeight="1">
      <c r="A17" s="21"/>
      <c r="B17" s="22"/>
      <c r="C17" s="52" t="s">
        <v>26</v>
      </c>
      <c r="D17" s="33" t="s">
        <v>28</v>
      </c>
      <c r="E17" s="142" t="s">
        <v>42</v>
      </c>
      <c r="F17" s="56">
        <v>8</v>
      </c>
      <c r="G17" s="56">
        <v>18</v>
      </c>
      <c r="H17" s="212">
        <f t="shared" ref="H17:H24" si="0">+G17/F17*100</f>
        <v>225</v>
      </c>
      <c r="I17" s="282"/>
      <c r="J17" s="77"/>
      <c r="K17" s="16"/>
      <c r="L17" s="24"/>
      <c r="M17" s="20"/>
      <c r="N17" s="166"/>
      <c r="O17" s="169"/>
      <c r="P17" s="169"/>
      <c r="Q17" s="284"/>
      <c r="S17" s="56"/>
      <c r="U17" s="158">
        <f>G16+G17+G18</f>
        <v>172</v>
      </c>
      <c r="V17" s="158">
        <f>F16+F17+F18</f>
        <v>185</v>
      </c>
      <c r="W17" s="227">
        <f>U17/V17*100</f>
        <v>92.972972972972983</v>
      </c>
    </row>
    <row r="18" spans="1:27" ht="41.25" customHeight="1">
      <c r="A18" s="25"/>
      <c r="B18" s="22"/>
      <c r="C18" s="52" t="s">
        <v>26</v>
      </c>
      <c r="D18" s="38" t="s">
        <v>29</v>
      </c>
      <c r="E18" s="86" t="s">
        <v>43</v>
      </c>
      <c r="F18" s="56">
        <v>174</v>
      </c>
      <c r="G18" s="56">
        <v>152</v>
      </c>
      <c r="H18" s="212">
        <f t="shared" si="0"/>
        <v>87.356321839080465</v>
      </c>
      <c r="I18" s="283"/>
      <c r="J18" s="66"/>
      <c r="K18" s="74"/>
      <c r="L18" s="75"/>
      <c r="M18" s="64"/>
      <c r="N18" s="166"/>
      <c r="O18" s="168"/>
      <c r="P18" s="168"/>
      <c r="Q18" s="168"/>
      <c r="S18" s="56"/>
    </row>
    <row r="19" spans="1:27" s="30" customFormat="1" ht="20.25">
      <c r="A19" s="26"/>
      <c r="B19" s="285" t="s">
        <v>20</v>
      </c>
      <c r="C19" s="285"/>
      <c r="D19" s="285"/>
      <c r="E19" s="285"/>
      <c r="F19" s="285"/>
      <c r="G19" s="285"/>
      <c r="H19" s="286"/>
      <c r="I19" s="27" t="s">
        <v>25</v>
      </c>
      <c r="J19" s="28">
        <f>J16+J18</f>
        <v>698650000</v>
      </c>
      <c r="K19" s="37">
        <f>K16+K18</f>
        <v>129600000</v>
      </c>
      <c r="L19" s="187">
        <f>L16+L18</f>
        <v>18.550060831603808</v>
      </c>
      <c r="M19" s="135">
        <f>M16+M18</f>
        <v>18.550060831603808</v>
      </c>
      <c r="N19" s="172"/>
      <c r="O19" s="173"/>
      <c r="P19" s="173"/>
      <c r="Q19" s="173"/>
      <c r="S19" s="56"/>
    </row>
    <row r="20" spans="1:27" ht="94.5" customHeight="1">
      <c r="A20" s="106" t="s">
        <v>19</v>
      </c>
      <c r="B20" s="287" t="s">
        <v>52</v>
      </c>
      <c r="C20" s="287" t="s">
        <v>53</v>
      </c>
      <c r="D20" s="287"/>
      <c r="E20" s="108" t="s">
        <v>54</v>
      </c>
      <c r="F20" s="225">
        <v>12</v>
      </c>
      <c r="G20" s="56">
        <v>34</v>
      </c>
      <c r="H20" s="212">
        <f t="shared" si="0"/>
        <v>283.33333333333337</v>
      </c>
      <c r="I20" s="289" t="s">
        <v>56</v>
      </c>
      <c r="J20" s="78">
        <v>632025000</v>
      </c>
      <c r="K20" s="87">
        <v>75400000</v>
      </c>
      <c r="L20" s="186">
        <f>+K20/J20*100</f>
        <v>11.929907835924212</v>
      </c>
      <c r="M20" s="82">
        <f>L20</f>
        <v>11.929907835924212</v>
      </c>
      <c r="N20" s="166"/>
      <c r="O20" s="169"/>
      <c r="P20" s="169"/>
      <c r="Q20" s="200" t="s">
        <v>95</v>
      </c>
      <c r="U20" s="158">
        <f>G20+G21</f>
        <v>83</v>
      </c>
      <c r="V20" s="158">
        <f>F20+F21</f>
        <v>30</v>
      </c>
      <c r="W20" s="227">
        <f>U20/V20*100</f>
        <v>276.66666666666669</v>
      </c>
      <c r="X20" s="1" t="s">
        <v>25</v>
      </c>
    </row>
    <row r="21" spans="1:27" ht="128.25" customHeight="1">
      <c r="A21" s="107"/>
      <c r="B21" s="288"/>
      <c r="C21" s="288"/>
      <c r="D21" s="288"/>
      <c r="E21" s="109" t="s">
        <v>55</v>
      </c>
      <c r="F21" s="225">
        <v>18</v>
      </c>
      <c r="G21" s="56">
        <v>49</v>
      </c>
      <c r="H21" s="212">
        <f t="shared" si="0"/>
        <v>272.22222222222223</v>
      </c>
      <c r="I21" s="288"/>
      <c r="J21" s="102"/>
      <c r="K21" s="165"/>
      <c r="L21" s="105"/>
      <c r="M21" s="136"/>
      <c r="N21" s="166"/>
      <c r="O21" s="168"/>
      <c r="P21" s="168"/>
      <c r="Q21" s="168"/>
    </row>
    <row r="22" spans="1:27" ht="25.5" customHeight="1">
      <c r="A22" s="26"/>
      <c r="B22" s="285" t="s">
        <v>31</v>
      </c>
      <c r="C22" s="285"/>
      <c r="D22" s="285"/>
      <c r="E22" s="285"/>
      <c r="F22" s="285"/>
      <c r="G22" s="285"/>
      <c r="H22" s="286"/>
      <c r="I22" s="27" t="s">
        <v>25</v>
      </c>
      <c r="J22" s="28">
        <f>J18+J20</f>
        <v>632025000</v>
      </c>
      <c r="K22" s="37">
        <f>K20</f>
        <v>75400000</v>
      </c>
      <c r="L22" s="187">
        <f>L18+L20</f>
        <v>11.929907835924212</v>
      </c>
      <c r="M22" s="135">
        <f t="shared" ref="M22" si="1">M18+M20</f>
        <v>11.929907835924212</v>
      </c>
      <c r="N22" s="174"/>
      <c r="O22" s="175"/>
      <c r="P22" s="175"/>
      <c r="Q22" s="175"/>
      <c r="Y22" s="1" t="s">
        <v>109</v>
      </c>
      <c r="AA22" s="1" t="s">
        <v>109</v>
      </c>
    </row>
    <row r="23" spans="1:27" ht="100.5" customHeight="1">
      <c r="A23" s="55" t="s">
        <v>33</v>
      </c>
      <c r="B23" s="53" t="s">
        <v>30</v>
      </c>
      <c r="C23" s="292" t="s">
        <v>57</v>
      </c>
      <c r="D23" s="293"/>
      <c r="E23" s="61" t="s">
        <v>41</v>
      </c>
      <c r="F23" s="56">
        <v>3</v>
      </c>
      <c r="G23" s="56">
        <v>2</v>
      </c>
      <c r="H23" s="212">
        <f t="shared" si="0"/>
        <v>66.666666666666657</v>
      </c>
      <c r="I23" s="113" t="s">
        <v>58</v>
      </c>
      <c r="J23" s="79">
        <v>409431910</v>
      </c>
      <c r="K23" s="80">
        <v>0</v>
      </c>
      <c r="L23" s="186">
        <f>+K23/J23*100</f>
        <v>0</v>
      </c>
      <c r="M23" s="82">
        <f>L23</f>
        <v>0</v>
      </c>
      <c r="N23" s="166"/>
      <c r="O23" s="169"/>
      <c r="P23" s="169"/>
      <c r="Q23" s="200" t="s">
        <v>95</v>
      </c>
      <c r="S23" s="1" t="s">
        <v>25</v>
      </c>
      <c r="T23" s="1" t="s">
        <v>25</v>
      </c>
      <c r="U23" s="158">
        <f>G23+G24</f>
        <v>2</v>
      </c>
      <c r="V23" s="158">
        <f>F23+F24</f>
        <v>33</v>
      </c>
      <c r="W23" s="228">
        <f>U23/V23*100</f>
        <v>6.0606060606060606</v>
      </c>
      <c r="Y23" s="1">
        <f>U23+U20+U17</f>
        <v>257</v>
      </c>
      <c r="Z23" s="1">
        <f>V23+V20+V17</f>
        <v>248</v>
      </c>
      <c r="AA23" s="226">
        <f>Y23/Z23*100</f>
        <v>103.62903225806453</v>
      </c>
    </row>
    <row r="24" spans="1:27" ht="75.75" customHeight="1">
      <c r="A24" s="25"/>
      <c r="B24" s="54"/>
      <c r="C24" s="294"/>
      <c r="D24" s="295"/>
      <c r="E24" s="15" t="s">
        <v>78</v>
      </c>
      <c r="F24" s="110">
        <v>30</v>
      </c>
      <c r="G24" s="110">
        <v>0</v>
      </c>
      <c r="H24" s="213">
        <f t="shared" si="0"/>
        <v>0</v>
      </c>
      <c r="I24" s="22"/>
      <c r="J24" s="31"/>
      <c r="K24" s="16"/>
      <c r="L24" s="63"/>
      <c r="M24" s="64"/>
      <c r="N24" s="215"/>
      <c r="O24" s="214"/>
      <c r="P24" s="218"/>
      <c r="Q24" s="168"/>
      <c r="S24" s="1" t="s">
        <v>25</v>
      </c>
      <c r="Y24" s="1">
        <f>Y23/3</f>
        <v>85.666666666666671</v>
      </c>
    </row>
    <row r="25" spans="1:27" ht="30.75" customHeight="1">
      <c r="A25" s="26"/>
      <c r="B25" s="285" t="s">
        <v>22</v>
      </c>
      <c r="C25" s="285"/>
      <c r="D25" s="285"/>
      <c r="E25" s="285"/>
      <c r="F25" s="285"/>
      <c r="G25" s="285"/>
      <c r="H25" s="286"/>
      <c r="I25" s="27" t="s">
        <v>25</v>
      </c>
      <c r="J25" s="28">
        <f>J23+J24</f>
        <v>409431910</v>
      </c>
      <c r="K25" s="37">
        <f>K23+K24</f>
        <v>0</v>
      </c>
      <c r="L25" s="187">
        <f>L23+L24</f>
        <v>0</v>
      </c>
      <c r="M25" s="135">
        <f t="shared" ref="M25" si="2">M23+M24</f>
        <v>0</v>
      </c>
      <c r="N25" s="174"/>
      <c r="O25" s="176"/>
      <c r="P25" s="185"/>
      <c r="Q25" s="175"/>
    </row>
    <row r="26" spans="1:27" ht="69.75" customHeight="1">
      <c r="A26" s="117"/>
      <c r="B26" s="118"/>
      <c r="C26" s="120"/>
      <c r="D26" s="119"/>
      <c r="E26" s="118"/>
      <c r="F26" s="118"/>
      <c r="G26" s="118"/>
      <c r="H26" s="98"/>
      <c r="I26" s="114" t="s">
        <v>59</v>
      </c>
      <c r="J26" s="99">
        <f>J28+J30+J32+J34</f>
        <v>750073940</v>
      </c>
      <c r="K26" s="188"/>
      <c r="L26" s="101"/>
      <c r="M26" s="137"/>
      <c r="N26" s="166"/>
      <c r="O26" s="168"/>
      <c r="P26" s="168"/>
      <c r="Q26" s="168"/>
    </row>
    <row r="27" spans="1:27" ht="167.25" customHeight="1">
      <c r="A27" s="115" t="s">
        <v>21</v>
      </c>
      <c r="B27" s="146" t="s">
        <v>82</v>
      </c>
      <c r="C27" s="296" t="s">
        <v>81</v>
      </c>
      <c r="D27" s="297"/>
      <c r="E27" s="121" t="s">
        <v>79</v>
      </c>
      <c r="F27" s="110">
        <v>4</v>
      </c>
      <c r="G27" s="121">
        <v>11</v>
      </c>
      <c r="H27" s="213">
        <f t="shared" ref="H27:H31" si="3">+G27/F27*100</f>
        <v>275</v>
      </c>
      <c r="I27" s="123" t="s">
        <v>62</v>
      </c>
      <c r="J27" s="124">
        <v>144300000</v>
      </c>
      <c r="K27" s="35">
        <v>3100000</v>
      </c>
      <c r="L27" s="189">
        <f>+K27/J27*100</f>
        <v>2.1483021483021481</v>
      </c>
      <c r="M27" s="65">
        <f>L27</f>
        <v>2.1483021483021481</v>
      </c>
      <c r="N27" s="166"/>
      <c r="O27" s="170"/>
      <c r="P27" s="170"/>
      <c r="Q27" s="201" t="s">
        <v>96</v>
      </c>
      <c r="U27" s="158">
        <f>G27+G28</f>
        <v>11</v>
      </c>
      <c r="V27" s="158">
        <f>F27+F28</f>
        <v>4</v>
      </c>
      <c r="W27" s="228">
        <f>U27/V27*100</f>
        <v>275</v>
      </c>
    </row>
    <row r="28" spans="1:27" ht="27" customHeight="1">
      <c r="A28" s="26"/>
      <c r="B28" s="285" t="s">
        <v>32</v>
      </c>
      <c r="C28" s="285"/>
      <c r="D28" s="285"/>
      <c r="E28" s="285"/>
      <c r="F28" s="285"/>
      <c r="G28" s="285"/>
      <c r="H28" s="286"/>
      <c r="I28" s="72" t="s">
        <v>25</v>
      </c>
      <c r="J28" s="28">
        <f>J24+J27</f>
        <v>144300000</v>
      </c>
      <c r="K28" s="28">
        <f>K27</f>
        <v>3100000</v>
      </c>
      <c r="L28" s="223">
        <f>L24+L27</f>
        <v>2.1483021483021481</v>
      </c>
      <c r="M28" s="177">
        <f>M24+M27</f>
        <v>2.1483021483021481</v>
      </c>
      <c r="N28" s="175"/>
      <c r="O28" s="175"/>
      <c r="P28" s="175"/>
      <c r="Q28" s="175"/>
    </row>
    <row r="29" spans="1:27" ht="108" customHeight="1">
      <c r="A29" s="55" t="s">
        <v>34</v>
      </c>
      <c r="B29" s="53" t="s">
        <v>60</v>
      </c>
      <c r="C29" s="292" t="s">
        <v>61</v>
      </c>
      <c r="D29" s="293"/>
      <c r="E29" s="67" t="s">
        <v>46</v>
      </c>
      <c r="F29" s="56">
        <v>1</v>
      </c>
      <c r="G29" s="56">
        <v>1</v>
      </c>
      <c r="H29" s="212">
        <f t="shared" si="3"/>
        <v>100</v>
      </c>
      <c r="I29" s="141" t="s">
        <v>63</v>
      </c>
      <c r="J29" s="90">
        <v>412473940</v>
      </c>
      <c r="K29" s="91">
        <v>27400000</v>
      </c>
      <c r="L29" s="186">
        <f>+K29/J29*100</f>
        <v>6.6428439091206588</v>
      </c>
      <c r="M29" s="82">
        <f>L29</f>
        <v>6.6428439091206588</v>
      </c>
      <c r="N29" s="166"/>
      <c r="O29" s="169"/>
      <c r="P29" s="169"/>
      <c r="Q29" s="201" t="s">
        <v>96</v>
      </c>
      <c r="R29" s="1" t="s">
        <v>25</v>
      </c>
      <c r="S29" s="1" t="s">
        <v>25</v>
      </c>
      <c r="T29" s="1" t="s">
        <v>25</v>
      </c>
      <c r="U29" s="158">
        <f>G29+G30</f>
        <v>1</v>
      </c>
      <c r="V29" s="158">
        <f>F29+F30</f>
        <v>1</v>
      </c>
      <c r="W29" s="228">
        <f>U29/V29*100</f>
        <v>100</v>
      </c>
    </row>
    <row r="30" spans="1:27" ht="21.75" customHeight="1">
      <c r="A30" s="36"/>
      <c r="B30" s="285" t="s">
        <v>23</v>
      </c>
      <c r="C30" s="285"/>
      <c r="D30" s="285"/>
      <c r="E30" s="285"/>
      <c r="F30" s="285"/>
      <c r="G30" s="285"/>
      <c r="H30" s="285"/>
      <c r="I30" s="73" t="s">
        <v>25</v>
      </c>
      <c r="J30" s="37">
        <f t="shared" ref="J30:M30" si="4">J29</f>
        <v>412473940</v>
      </c>
      <c r="K30" s="37">
        <f>K29</f>
        <v>27400000</v>
      </c>
      <c r="L30" s="190">
        <f t="shared" si="4"/>
        <v>6.6428439091206588</v>
      </c>
      <c r="M30" s="135">
        <f t="shared" si="4"/>
        <v>6.6428439091206588</v>
      </c>
      <c r="N30" s="174"/>
      <c r="O30" s="175"/>
      <c r="P30" s="175"/>
      <c r="Q30" s="175"/>
    </row>
    <row r="31" spans="1:27" ht="110.25" customHeight="1">
      <c r="A31" s="134" t="s">
        <v>35</v>
      </c>
      <c r="B31" s="126" t="s">
        <v>60</v>
      </c>
      <c r="C31" s="298" t="s">
        <v>64</v>
      </c>
      <c r="D31" s="299"/>
      <c r="E31" s="67" t="s">
        <v>46</v>
      </c>
      <c r="F31" s="56">
        <v>1</v>
      </c>
      <c r="G31" s="143">
        <v>0</v>
      </c>
      <c r="H31" s="212">
        <f t="shared" si="3"/>
        <v>0</v>
      </c>
      <c r="I31" s="127" t="s">
        <v>65</v>
      </c>
      <c r="J31" s="128">
        <v>84400000</v>
      </c>
      <c r="K31" s="129">
        <v>0</v>
      </c>
      <c r="L31" s="186">
        <f>+K31/J31*100</f>
        <v>0</v>
      </c>
      <c r="M31" s="191">
        <f>L31</f>
        <v>0</v>
      </c>
      <c r="N31" s="166"/>
      <c r="O31" s="168"/>
      <c r="P31" s="168"/>
      <c r="Q31" s="201" t="s">
        <v>96</v>
      </c>
      <c r="R31" s="1" t="s">
        <v>25</v>
      </c>
      <c r="U31" s="158">
        <f>G31+G32</f>
        <v>0</v>
      </c>
      <c r="V31" s="158">
        <f>F31+F32</f>
        <v>1</v>
      </c>
      <c r="W31" s="228">
        <f>U31/V31*100</f>
        <v>0</v>
      </c>
    </row>
    <row r="32" spans="1:27" ht="21.75" customHeight="1">
      <c r="A32" s="36"/>
      <c r="B32" s="285" t="s">
        <v>36</v>
      </c>
      <c r="C32" s="285"/>
      <c r="D32" s="285"/>
      <c r="E32" s="285"/>
      <c r="F32" s="285"/>
      <c r="G32" s="285"/>
      <c r="H32" s="285"/>
      <c r="I32" s="125"/>
      <c r="J32" s="29">
        <f>SUM(J31)</f>
        <v>84400000</v>
      </c>
      <c r="K32" s="29">
        <f>SUM(K31)</f>
        <v>0</v>
      </c>
      <c r="L32" s="187">
        <f t="shared" ref="L32:M32" si="5">SUM(L31)</f>
        <v>0</v>
      </c>
      <c r="M32" s="135">
        <f t="shared" si="5"/>
        <v>0</v>
      </c>
      <c r="N32" s="174"/>
      <c r="O32" s="175"/>
      <c r="P32" s="175"/>
      <c r="Q32" s="175"/>
    </row>
    <row r="33" spans="1:24" ht="102.75" customHeight="1">
      <c r="A33" s="134" t="s">
        <v>66</v>
      </c>
      <c r="B33" s="54" t="s">
        <v>67</v>
      </c>
      <c r="C33" s="294" t="s">
        <v>68</v>
      </c>
      <c r="D33" s="295"/>
      <c r="E33" s="68" t="s">
        <v>47</v>
      </c>
      <c r="F33" s="69">
        <v>3</v>
      </c>
      <c r="G33" s="69">
        <v>22</v>
      </c>
      <c r="H33" s="212">
        <f>+G33/F33*100</f>
        <v>733.33333333333326</v>
      </c>
      <c r="I33" s="88" t="s">
        <v>70</v>
      </c>
      <c r="J33" s="182">
        <v>108900000</v>
      </c>
      <c r="K33" s="129">
        <v>14900000</v>
      </c>
      <c r="L33" s="204">
        <f>+K33/J33*100</f>
        <v>13.682277318640956</v>
      </c>
      <c r="M33" s="205">
        <f>L33</f>
        <v>13.682277318640956</v>
      </c>
      <c r="N33" s="174"/>
      <c r="O33" s="183"/>
      <c r="P33" s="183"/>
      <c r="Q33" s="203" t="s">
        <v>96</v>
      </c>
      <c r="U33" s="158">
        <f>G33+G34</f>
        <v>22</v>
      </c>
      <c r="V33" s="158">
        <f>F33+F34</f>
        <v>3</v>
      </c>
      <c r="W33" s="228">
        <f>U33/V33*100</f>
        <v>733.33333333333326</v>
      </c>
      <c r="X33" s="1" t="s">
        <v>25</v>
      </c>
    </row>
    <row r="34" spans="1:24" s="32" customFormat="1" ht="20.25">
      <c r="A34" s="300" t="s">
        <v>69</v>
      </c>
      <c r="B34" s="301"/>
      <c r="C34" s="301"/>
      <c r="D34" s="301"/>
      <c r="E34" s="302"/>
      <c r="F34" s="302"/>
      <c r="G34" s="302"/>
      <c r="H34" s="301"/>
      <c r="I34" s="27" t="s">
        <v>25</v>
      </c>
      <c r="J34" s="180">
        <f>J33</f>
        <v>108900000</v>
      </c>
      <c r="K34" s="180">
        <f>K33</f>
        <v>14900000</v>
      </c>
      <c r="L34" s="192">
        <f>L33</f>
        <v>13.682277318640956</v>
      </c>
      <c r="M34" s="181">
        <f>M33</f>
        <v>13.682277318640956</v>
      </c>
      <c r="N34" s="167"/>
      <c r="O34" s="178"/>
      <c r="P34" s="196"/>
      <c r="Q34" s="179"/>
      <c r="U34" s="32">
        <f>U33+U31+U29+U27</f>
        <v>34</v>
      </c>
      <c r="V34" s="32">
        <f>V33+V31+V29+V27</f>
        <v>9</v>
      </c>
      <c r="W34" s="32">
        <f>W33+W31+W29+W27</f>
        <v>1108.3333333333333</v>
      </c>
      <c r="X34" s="229">
        <f>W34/4</f>
        <v>277.08333333333331</v>
      </c>
    </row>
    <row r="35" spans="1:24" s="32" customFormat="1" ht="26.25" customHeight="1" thickBot="1">
      <c r="A35" s="290" t="s">
        <v>71</v>
      </c>
      <c r="B35" s="291"/>
      <c r="C35" s="291"/>
      <c r="D35" s="291"/>
      <c r="E35" s="291"/>
      <c r="F35" s="291"/>
      <c r="G35" s="291"/>
      <c r="H35" s="291"/>
      <c r="I35" s="97" t="s">
        <v>25</v>
      </c>
      <c r="J35" s="41">
        <f>J34+J32+J30+J28+J25+J22+J19</f>
        <v>2490180850</v>
      </c>
      <c r="K35" s="41">
        <f>K34+K32+K30+K28+K25+K22+K19</f>
        <v>250400000</v>
      </c>
      <c r="L35" s="193">
        <f>L34+L32+L30+L28+L25+L22+L19</f>
        <v>52.953392043591784</v>
      </c>
      <c r="M35" s="193">
        <f>M34+M32+M30+M28+M25+M22+M19</f>
        <v>52.953392043591784</v>
      </c>
      <c r="N35" s="184"/>
      <c r="O35" s="171"/>
      <c r="P35" s="171"/>
      <c r="Q35" s="171"/>
    </row>
    <row r="36" spans="1:24" ht="24.75" customHeight="1" thickTop="1">
      <c r="L36" s="197" t="s">
        <v>25</v>
      </c>
    </row>
    <row r="37" spans="1:24">
      <c r="L37" s="194" t="s">
        <v>25</v>
      </c>
    </row>
    <row r="38" spans="1:24" ht="20.25">
      <c r="J38" s="133" t="s">
        <v>25</v>
      </c>
      <c r="L38" s="44" t="s">
        <v>25</v>
      </c>
      <c r="M38" s="44"/>
      <c r="N38" s="303" t="s">
        <v>106</v>
      </c>
      <c r="O38" s="303"/>
      <c r="P38" s="303"/>
      <c r="Q38" s="303"/>
    </row>
    <row r="39" spans="1:24" ht="8.25" customHeight="1">
      <c r="J39" s="133"/>
      <c r="L39" s="44"/>
      <c r="M39" s="44"/>
      <c r="N39" s="217"/>
      <c r="O39" s="217"/>
      <c r="P39" s="217"/>
      <c r="Q39" s="217"/>
    </row>
    <row r="40" spans="1:24" ht="18" customHeight="1">
      <c r="M40" s="43"/>
      <c r="N40" s="303" t="s">
        <v>97</v>
      </c>
      <c r="O40" s="303"/>
      <c r="P40" s="303"/>
      <c r="Q40" s="303"/>
    </row>
    <row r="41" spans="1:24" ht="20.25">
      <c r="I41" s="1" t="s">
        <v>25</v>
      </c>
      <c r="M41" s="44"/>
      <c r="N41" s="5"/>
      <c r="O41" s="5"/>
      <c r="P41" s="5"/>
      <c r="Q41" s="5"/>
    </row>
    <row r="42" spans="1:24" ht="20.25">
      <c r="M42" s="43"/>
      <c r="N42" s="5"/>
      <c r="O42" s="5"/>
      <c r="P42" s="5"/>
      <c r="Q42" s="5"/>
    </row>
    <row r="43" spans="1:24" ht="20.25">
      <c r="M43" s="43"/>
      <c r="N43" s="5"/>
      <c r="O43" s="5"/>
      <c r="P43" s="5"/>
      <c r="Q43" s="5"/>
    </row>
    <row r="44" spans="1:24" ht="21" customHeight="1">
      <c r="M44" s="5"/>
      <c r="N44" s="5"/>
      <c r="O44" s="5"/>
      <c r="P44" s="5"/>
      <c r="Q44" s="5"/>
    </row>
    <row r="45" spans="1:24" ht="18.95" customHeight="1">
      <c r="M45" s="5"/>
      <c r="N45" s="303" t="s">
        <v>98</v>
      </c>
      <c r="O45" s="303"/>
      <c r="P45" s="303"/>
      <c r="Q45" s="303"/>
    </row>
    <row r="46" spans="1:24" ht="18.95" customHeight="1">
      <c r="M46" s="5"/>
      <c r="N46" s="303" t="s">
        <v>39</v>
      </c>
      <c r="O46" s="303"/>
      <c r="P46" s="303"/>
      <c r="Q46" s="303"/>
    </row>
    <row r="47" spans="1:24" ht="18.95" customHeight="1">
      <c r="M47" s="48"/>
      <c r="N47" s="303" t="s">
        <v>40</v>
      </c>
      <c r="O47" s="303"/>
      <c r="P47" s="303"/>
      <c r="Q47" s="303"/>
    </row>
    <row r="48" spans="1:24" ht="24.95" customHeight="1">
      <c r="M48" s="43"/>
    </row>
    <row r="49" spans="13:13" ht="20.25">
      <c r="M49" s="43"/>
    </row>
    <row r="66" spans="16:16">
      <c r="P66" s="1" t="s">
        <v>25</v>
      </c>
    </row>
  </sheetData>
  <mergeCells count="49">
    <mergeCell ref="N38:Q38"/>
    <mergeCell ref="N40:Q40"/>
    <mergeCell ref="N45:Q45"/>
    <mergeCell ref="N46:Q46"/>
    <mergeCell ref="N47:Q47"/>
    <mergeCell ref="A35:H35"/>
    <mergeCell ref="B22:H22"/>
    <mergeCell ref="C23:D24"/>
    <mergeCell ref="B25:H25"/>
    <mergeCell ref="C27:D27"/>
    <mergeCell ref="B28:H28"/>
    <mergeCell ref="C29:D29"/>
    <mergeCell ref="B30:H30"/>
    <mergeCell ref="C31:D31"/>
    <mergeCell ref="B32:H32"/>
    <mergeCell ref="C33:D33"/>
    <mergeCell ref="A34:H34"/>
    <mergeCell ref="C15:D15"/>
    <mergeCell ref="I15:I18"/>
    <mergeCell ref="Q16:Q17"/>
    <mergeCell ref="B19:H19"/>
    <mergeCell ref="B20:B21"/>
    <mergeCell ref="C20:D21"/>
    <mergeCell ref="I20:I21"/>
    <mergeCell ref="Q8:Q12"/>
    <mergeCell ref="J9:M9"/>
    <mergeCell ref="C10:D12"/>
    <mergeCell ref="E10:E12"/>
    <mergeCell ref="F10:F12"/>
    <mergeCell ref="G10:G12"/>
    <mergeCell ref="H10:H12"/>
    <mergeCell ref="J10:J12"/>
    <mergeCell ref="K10:K12"/>
    <mergeCell ref="L10:L12"/>
    <mergeCell ref="M10:M12"/>
    <mergeCell ref="A1:P1"/>
    <mergeCell ref="A2:M2"/>
    <mergeCell ref="A5:D5"/>
    <mergeCell ref="F5:I5"/>
    <mergeCell ref="C14:D14"/>
    <mergeCell ref="N8:N12"/>
    <mergeCell ref="O8:O12"/>
    <mergeCell ref="P8:P12"/>
    <mergeCell ref="C13:D13"/>
    <mergeCell ref="A8:A12"/>
    <mergeCell ref="B8:B12"/>
    <mergeCell ref="C8:H9"/>
    <mergeCell ref="I8:I12"/>
    <mergeCell ref="J8:M8"/>
  </mergeCells>
  <pageMargins left="0.99" right="0.17" top="0.38" bottom="0.31" header="0.17" footer="0.17"/>
  <pageSetup paperSize="5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66"/>
  <sheetViews>
    <sheetView topLeftCell="D17" zoomScale="56" zoomScaleNormal="56" workbookViewId="0">
      <selection activeCell="J16" sqref="J16"/>
    </sheetView>
  </sheetViews>
  <sheetFormatPr defaultColWidth="9.140625" defaultRowHeight="15.75"/>
  <cols>
    <col min="1" max="1" width="5.5703125" style="1" customWidth="1"/>
    <col min="2" max="2" width="24.140625" style="1" customWidth="1"/>
    <col min="3" max="3" width="2.5703125" style="1" customWidth="1"/>
    <col min="4" max="4" width="22.7109375" style="1" customWidth="1"/>
    <col min="5" max="5" width="14.28515625" style="1" customWidth="1"/>
    <col min="6" max="6" width="11.85546875" style="1" customWidth="1"/>
    <col min="7" max="7" width="14" style="1" customWidth="1"/>
    <col min="8" max="8" width="8.85546875" style="1" customWidth="1"/>
    <col min="9" max="9" width="24.85546875" style="1" customWidth="1"/>
    <col min="10" max="10" width="21.5703125" style="1" customWidth="1"/>
    <col min="11" max="11" width="19.42578125" style="1" customWidth="1"/>
    <col min="12" max="12" width="12.42578125" style="1" customWidth="1"/>
    <col min="13" max="13" width="17" style="1" customWidth="1"/>
    <col min="14" max="14" width="32.7109375" style="1" customWidth="1"/>
    <col min="15" max="15" width="21.140625" style="1" customWidth="1"/>
    <col min="16" max="16" width="25.140625" style="1" customWidth="1"/>
    <col min="17" max="17" width="14.85546875" style="1" customWidth="1"/>
    <col min="18" max="22" width="9.140625" style="1"/>
    <col min="23" max="23" width="9.28515625" style="1" bestFit="1" customWidth="1"/>
    <col min="24" max="16384" width="9.140625" style="1"/>
  </cols>
  <sheetData>
    <row r="1" spans="1:23" ht="25.5">
      <c r="A1" s="248" t="s">
        <v>90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</row>
    <row r="2" spans="1:23" s="2" customFormat="1" ht="26.25" customHeight="1">
      <c r="A2" s="248" t="s">
        <v>25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195"/>
      <c r="O2" s="195"/>
      <c r="P2" s="195"/>
      <c r="Q2" s="195"/>
      <c r="R2" s="195"/>
      <c r="S2" s="195"/>
      <c r="T2" s="195"/>
      <c r="U2" s="195"/>
    </row>
    <row r="3" spans="1:23" s="2" customFormat="1" ht="26.25" customHeight="1">
      <c r="A3" s="206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195"/>
      <c r="O3" s="195"/>
      <c r="P3" s="195"/>
      <c r="Q3" s="195"/>
      <c r="R3" s="195"/>
      <c r="S3" s="195"/>
      <c r="T3" s="195"/>
      <c r="U3" s="195"/>
    </row>
    <row r="4" spans="1:23" s="2" customFormat="1" ht="26.25" customHeight="1">
      <c r="A4" s="93" t="s">
        <v>0</v>
      </c>
      <c r="B4" s="93"/>
      <c r="C4" s="93"/>
      <c r="D4" s="93"/>
      <c r="E4" s="206"/>
      <c r="F4" s="249" t="s">
        <v>48</v>
      </c>
      <c r="G4" s="249"/>
      <c r="H4" s="249"/>
      <c r="I4" s="249"/>
      <c r="J4" s="206"/>
      <c r="K4" s="206"/>
      <c r="L4" s="206"/>
      <c r="M4" s="206"/>
      <c r="N4" s="195"/>
      <c r="O4" s="195"/>
      <c r="P4" s="195"/>
      <c r="Q4" s="195"/>
      <c r="R4" s="195"/>
      <c r="S4" s="195"/>
      <c r="T4" s="195"/>
      <c r="U4" s="195"/>
    </row>
    <row r="5" spans="1:23" s="2" customFormat="1" ht="26.25" customHeight="1">
      <c r="A5" s="250" t="s">
        <v>1</v>
      </c>
      <c r="B5" s="250"/>
      <c r="C5" s="250"/>
      <c r="D5" s="250"/>
      <c r="E5" s="206"/>
      <c r="F5" s="249" t="s">
        <v>100</v>
      </c>
      <c r="G5" s="249"/>
      <c r="H5" s="249"/>
      <c r="I5" s="249"/>
      <c r="J5" s="206"/>
      <c r="K5" s="206"/>
      <c r="L5" s="206"/>
      <c r="M5" s="206"/>
      <c r="N5" s="195"/>
      <c r="O5" s="195"/>
      <c r="P5" s="195"/>
      <c r="Q5" s="195"/>
      <c r="R5" s="195"/>
      <c r="S5" s="195"/>
      <c r="T5" s="195"/>
      <c r="U5" s="195"/>
    </row>
    <row r="6" spans="1:23" s="2" customFormat="1" ht="26.25" customHeight="1">
      <c r="A6" s="93" t="s">
        <v>49</v>
      </c>
      <c r="B6" s="93"/>
      <c r="C6" s="206"/>
      <c r="D6" s="206"/>
      <c r="E6" s="206"/>
      <c r="F6" s="94" t="s">
        <v>25</v>
      </c>
      <c r="G6" s="94"/>
      <c r="H6" s="94"/>
      <c r="I6" s="94"/>
      <c r="J6" s="206"/>
      <c r="K6" s="206"/>
      <c r="L6" s="206"/>
      <c r="M6" s="206"/>
      <c r="N6" s="195"/>
      <c r="O6" s="195"/>
      <c r="P6" s="195"/>
      <c r="Q6" s="195"/>
      <c r="R6" s="195"/>
      <c r="S6" s="195"/>
      <c r="T6" s="195"/>
      <c r="U6" s="195"/>
    </row>
    <row r="7" spans="1:23" s="2" customFormat="1" ht="15" customHeight="1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4"/>
      <c r="N7" s="195"/>
      <c r="O7" s="195"/>
      <c r="P7" s="195"/>
      <c r="Q7" s="195"/>
      <c r="R7" s="195"/>
      <c r="S7" s="195"/>
      <c r="T7" s="195"/>
      <c r="U7" s="195"/>
    </row>
    <row r="8" spans="1:23" s="5" customFormat="1" ht="20.25" customHeight="1" thickTop="1" thickBot="1">
      <c r="A8" s="231" t="s">
        <v>2</v>
      </c>
      <c r="B8" s="234" t="s">
        <v>3</v>
      </c>
      <c r="C8" s="237" t="s">
        <v>4</v>
      </c>
      <c r="D8" s="238"/>
      <c r="E8" s="238"/>
      <c r="F8" s="238"/>
      <c r="G8" s="238"/>
      <c r="H8" s="239"/>
      <c r="I8" s="243" t="s">
        <v>5</v>
      </c>
      <c r="J8" s="245" t="s">
        <v>6</v>
      </c>
      <c r="K8" s="246"/>
      <c r="L8" s="246"/>
      <c r="M8" s="247"/>
      <c r="N8" s="253" t="s">
        <v>89</v>
      </c>
      <c r="O8" s="255" t="s">
        <v>91</v>
      </c>
      <c r="P8" s="255" t="s">
        <v>92</v>
      </c>
      <c r="Q8" s="255" t="s">
        <v>93</v>
      </c>
    </row>
    <row r="9" spans="1:23" s="5" customFormat="1" ht="19.5" customHeight="1" thickBot="1">
      <c r="A9" s="232"/>
      <c r="B9" s="235"/>
      <c r="C9" s="240"/>
      <c r="D9" s="241"/>
      <c r="E9" s="241"/>
      <c r="F9" s="241"/>
      <c r="G9" s="241"/>
      <c r="H9" s="242"/>
      <c r="I9" s="244"/>
      <c r="J9" s="258" t="s">
        <v>7</v>
      </c>
      <c r="K9" s="259"/>
      <c r="L9" s="259"/>
      <c r="M9" s="260"/>
      <c r="N9" s="254"/>
      <c r="O9" s="256"/>
      <c r="P9" s="256"/>
      <c r="Q9" s="256"/>
    </row>
    <row r="10" spans="1:23" s="5" customFormat="1" ht="19.5" customHeight="1" thickBot="1">
      <c r="A10" s="232"/>
      <c r="B10" s="235"/>
      <c r="C10" s="261" t="s">
        <v>8</v>
      </c>
      <c r="D10" s="262"/>
      <c r="E10" s="267" t="s">
        <v>9</v>
      </c>
      <c r="F10" s="267" t="s">
        <v>10</v>
      </c>
      <c r="G10" s="268" t="s">
        <v>72</v>
      </c>
      <c r="H10" s="261" t="s">
        <v>11</v>
      </c>
      <c r="I10" s="244"/>
      <c r="J10" s="244" t="s">
        <v>12</v>
      </c>
      <c r="K10" s="271" t="s">
        <v>87</v>
      </c>
      <c r="L10" s="274" t="s">
        <v>11</v>
      </c>
      <c r="M10" s="277" t="s">
        <v>88</v>
      </c>
      <c r="N10" s="254"/>
      <c r="O10" s="256"/>
      <c r="P10" s="256"/>
      <c r="Q10" s="256"/>
    </row>
    <row r="11" spans="1:23" s="5" customFormat="1" ht="21" customHeight="1" thickBot="1">
      <c r="A11" s="232"/>
      <c r="B11" s="235"/>
      <c r="C11" s="263"/>
      <c r="D11" s="264"/>
      <c r="E11" s="235"/>
      <c r="F11" s="235"/>
      <c r="G11" s="269"/>
      <c r="H11" s="263"/>
      <c r="I11" s="244"/>
      <c r="J11" s="244"/>
      <c r="K11" s="272"/>
      <c r="L11" s="275"/>
      <c r="M11" s="278"/>
      <c r="N11" s="254"/>
      <c r="O11" s="256"/>
      <c r="P11" s="256"/>
      <c r="Q11" s="256"/>
    </row>
    <row r="12" spans="1:23" s="5" customFormat="1" ht="21" thickBot="1">
      <c r="A12" s="233"/>
      <c r="B12" s="236"/>
      <c r="C12" s="265"/>
      <c r="D12" s="266"/>
      <c r="E12" s="236"/>
      <c r="F12" s="236"/>
      <c r="G12" s="270"/>
      <c r="H12" s="265" t="s">
        <v>14</v>
      </c>
      <c r="I12" s="244"/>
      <c r="J12" s="244"/>
      <c r="K12" s="273"/>
      <c r="L12" s="276"/>
      <c r="M12" s="278"/>
      <c r="N12" s="254"/>
      <c r="O12" s="257"/>
      <c r="P12" s="257"/>
      <c r="Q12" s="257"/>
    </row>
    <row r="13" spans="1:23" s="5" customFormat="1" ht="21" thickBot="1">
      <c r="A13" s="6" t="s">
        <v>15</v>
      </c>
      <c r="B13" s="51" t="s">
        <v>16</v>
      </c>
      <c r="C13" s="279" t="s">
        <v>17</v>
      </c>
      <c r="D13" s="279"/>
      <c r="E13" s="207">
        <v>4</v>
      </c>
      <c r="F13" s="7">
        <v>5</v>
      </c>
      <c r="G13" s="210">
        <v>6</v>
      </c>
      <c r="H13" s="8">
        <v>7</v>
      </c>
      <c r="I13" s="9">
        <v>8</v>
      </c>
      <c r="J13" s="9">
        <v>9</v>
      </c>
      <c r="K13" s="10">
        <v>10</v>
      </c>
      <c r="L13" s="12">
        <v>11</v>
      </c>
      <c r="M13" s="13">
        <v>12</v>
      </c>
      <c r="N13" s="198">
        <v>13</v>
      </c>
      <c r="O13" s="199">
        <v>14</v>
      </c>
      <c r="P13" s="199">
        <v>15</v>
      </c>
      <c r="Q13" s="199">
        <v>16</v>
      </c>
    </row>
    <row r="14" spans="1:23" ht="64.5" customHeight="1" thickTop="1">
      <c r="A14" s="60" t="s">
        <v>25</v>
      </c>
      <c r="B14" s="208" t="s">
        <v>25</v>
      </c>
      <c r="C14" s="251" t="s">
        <v>25</v>
      </c>
      <c r="D14" s="252"/>
      <c r="E14" s="84"/>
      <c r="F14" s="14"/>
      <c r="G14" s="15"/>
      <c r="H14" s="70"/>
      <c r="I14" s="71" t="s">
        <v>44</v>
      </c>
      <c r="J14" s="132">
        <f>J19+J22+J25</f>
        <v>1740106910</v>
      </c>
      <c r="K14" s="17"/>
      <c r="L14" s="19"/>
      <c r="M14" s="20"/>
      <c r="N14" s="166"/>
      <c r="O14" s="168"/>
      <c r="P14" s="168"/>
      <c r="Q14" s="168"/>
    </row>
    <row r="15" spans="1:23" ht="64.5" customHeight="1">
      <c r="A15" s="57" t="s">
        <v>18</v>
      </c>
      <c r="B15" s="208" t="s">
        <v>50</v>
      </c>
      <c r="C15" s="280" t="s">
        <v>51</v>
      </c>
      <c r="D15" s="281"/>
      <c r="E15" s="58"/>
      <c r="F15" s="58"/>
      <c r="G15" s="15"/>
      <c r="H15" s="16"/>
      <c r="I15" s="282" t="s">
        <v>45</v>
      </c>
      <c r="J15" s="59"/>
      <c r="K15" s="16"/>
      <c r="L15" s="24"/>
      <c r="M15" s="20"/>
      <c r="N15" s="166"/>
      <c r="O15" s="168"/>
      <c r="P15" s="168"/>
      <c r="Q15" s="168"/>
    </row>
    <row r="16" spans="1:23" ht="24" customHeight="1">
      <c r="A16" s="21"/>
      <c r="B16" s="50" t="s">
        <v>25</v>
      </c>
      <c r="C16" s="52" t="s">
        <v>26</v>
      </c>
      <c r="D16" s="33" t="s">
        <v>27</v>
      </c>
      <c r="E16" s="85" t="s">
        <v>41</v>
      </c>
      <c r="F16" s="211">
        <v>3</v>
      </c>
      <c r="G16" s="56">
        <v>3</v>
      </c>
      <c r="H16" s="212">
        <f>+G16/F16*100</f>
        <v>100</v>
      </c>
      <c r="I16" s="282"/>
      <c r="J16" s="153">
        <v>698650000</v>
      </c>
      <c r="K16" s="62">
        <f>'[1]Renja '!$S$43</f>
        <v>144575800</v>
      </c>
      <c r="L16" s="186">
        <f>+K16/J16*100</f>
        <v>20.693594789952048</v>
      </c>
      <c r="M16" s="82">
        <f>L16</f>
        <v>20.693594789952048</v>
      </c>
      <c r="N16" s="166"/>
      <c r="O16" s="168"/>
      <c r="P16" s="168"/>
      <c r="Q16" s="284" t="s">
        <v>94</v>
      </c>
      <c r="U16" s="1" t="s">
        <v>107</v>
      </c>
      <c r="V16" s="1" t="s">
        <v>108</v>
      </c>
      <c r="W16" s="1" t="s">
        <v>11</v>
      </c>
    </row>
    <row r="17" spans="1:28" ht="44.25" customHeight="1">
      <c r="A17" s="21"/>
      <c r="B17" s="22"/>
      <c r="C17" s="52" t="s">
        <v>26</v>
      </c>
      <c r="D17" s="33" t="s">
        <v>28</v>
      </c>
      <c r="E17" s="142" t="s">
        <v>42</v>
      </c>
      <c r="F17" s="56">
        <v>9</v>
      </c>
      <c r="G17" s="56">
        <v>16</v>
      </c>
      <c r="H17" s="212">
        <f t="shared" ref="H17:H24" si="0">+G17/F17*100</f>
        <v>177.77777777777777</v>
      </c>
      <c r="I17" s="282"/>
      <c r="J17" s="77"/>
      <c r="K17" s="16"/>
      <c r="L17" s="24"/>
      <c r="M17" s="20"/>
      <c r="N17" s="166"/>
      <c r="O17" s="169"/>
      <c r="P17" s="169"/>
      <c r="Q17" s="284"/>
      <c r="S17" s="56"/>
      <c r="U17" s="158">
        <f>G16+G17+G18</f>
        <v>232</v>
      </c>
      <c r="V17" s="158">
        <f>F16+F17+F18</f>
        <v>190</v>
      </c>
      <c r="W17" s="227">
        <f>U17/V17*100</f>
        <v>122.10526315789474</v>
      </c>
    </row>
    <row r="18" spans="1:28" ht="41.25" customHeight="1">
      <c r="A18" s="25"/>
      <c r="B18" s="22"/>
      <c r="C18" s="52" t="s">
        <v>26</v>
      </c>
      <c r="D18" s="38" t="s">
        <v>29</v>
      </c>
      <c r="E18" s="86" t="s">
        <v>43</v>
      </c>
      <c r="F18" s="56">
        <v>178</v>
      </c>
      <c r="G18" s="56">
        <v>213</v>
      </c>
      <c r="H18" s="212">
        <f t="shared" si="0"/>
        <v>119.6629213483146</v>
      </c>
      <c r="I18" s="283"/>
      <c r="J18" s="66"/>
      <c r="K18" s="74"/>
      <c r="L18" s="75"/>
      <c r="M18" s="64"/>
      <c r="N18" s="166"/>
      <c r="O18" s="168"/>
      <c r="P18" s="168"/>
      <c r="Q18" s="168"/>
      <c r="S18" s="56"/>
    </row>
    <row r="19" spans="1:28" s="30" customFormat="1" ht="20.25">
      <c r="A19" s="26"/>
      <c r="B19" s="285" t="s">
        <v>20</v>
      </c>
      <c r="C19" s="285"/>
      <c r="D19" s="285"/>
      <c r="E19" s="285"/>
      <c r="F19" s="285"/>
      <c r="G19" s="285"/>
      <c r="H19" s="286"/>
      <c r="I19" s="27" t="s">
        <v>25</v>
      </c>
      <c r="J19" s="28">
        <f>J16+J18</f>
        <v>698650000</v>
      </c>
      <c r="K19" s="37">
        <f>K16+K18</f>
        <v>144575800</v>
      </c>
      <c r="L19" s="187">
        <f>L16+L18</f>
        <v>20.693594789952048</v>
      </c>
      <c r="M19" s="135">
        <f>M16+M18</f>
        <v>20.693594789952048</v>
      </c>
      <c r="N19" s="172"/>
      <c r="O19" s="173"/>
      <c r="P19" s="173"/>
      <c r="Q19" s="173"/>
      <c r="S19" s="56"/>
    </row>
    <row r="20" spans="1:28" ht="94.5" customHeight="1">
      <c r="A20" s="106" t="s">
        <v>19</v>
      </c>
      <c r="B20" s="287" t="s">
        <v>52</v>
      </c>
      <c r="C20" s="287" t="s">
        <v>53</v>
      </c>
      <c r="D20" s="287"/>
      <c r="E20" s="108" t="s">
        <v>54</v>
      </c>
      <c r="F20" s="111">
        <v>14</v>
      </c>
      <c r="G20" s="56">
        <v>5</v>
      </c>
      <c r="H20" s="212">
        <f t="shared" si="0"/>
        <v>35.714285714285715</v>
      </c>
      <c r="I20" s="289" t="s">
        <v>56</v>
      </c>
      <c r="J20" s="78">
        <v>632025000</v>
      </c>
      <c r="K20" s="87">
        <f>'[1]Renja '!$S$46</f>
        <v>39000000</v>
      </c>
      <c r="L20" s="186">
        <f>+K20/J20*100</f>
        <v>6.1706419840987303</v>
      </c>
      <c r="M20" s="82">
        <f>L20</f>
        <v>6.1706419840987303</v>
      </c>
      <c r="N20" s="166"/>
      <c r="O20" s="169"/>
      <c r="P20" s="169"/>
      <c r="Q20" s="200" t="s">
        <v>95</v>
      </c>
      <c r="U20" s="158">
        <f>G20+G21</f>
        <v>9</v>
      </c>
      <c r="V20" s="158">
        <f>F20+F21</f>
        <v>32</v>
      </c>
      <c r="W20" s="227">
        <f>U20/V20*100</f>
        <v>28.125</v>
      </c>
      <c r="X20" s="1" t="s">
        <v>25</v>
      </c>
    </row>
    <row r="21" spans="1:28" ht="128.25" customHeight="1">
      <c r="A21" s="107"/>
      <c r="B21" s="288"/>
      <c r="C21" s="288"/>
      <c r="D21" s="288"/>
      <c r="E21" s="109" t="s">
        <v>55</v>
      </c>
      <c r="F21" s="112">
        <v>18</v>
      </c>
      <c r="G21" s="56">
        <v>4</v>
      </c>
      <c r="H21" s="212">
        <f t="shared" si="0"/>
        <v>22.222222222222221</v>
      </c>
      <c r="I21" s="288"/>
      <c r="J21" s="102"/>
      <c r="K21" s="165"/>
      <c r="L21" s="105"/>
      <c r="M21" s="136"/>
      <c r="N21" s="166"/>
      <c r="O21" s="168"/>
      <c r="P21" s="168"/>
      <c r="Q21" s="168"/>
    </row>
    <row r="22" spans="1:28" ht="25.5" customHeight="1">
      <c r="A22" s="26"/>
      <c r="B22" s="285" t="s">
        <v>31</v>
      </c>
      <c r="C22" s="285"/>
      <c r="D22" s="285"/>
      <c r="E22" s="285"/>
      <c r="F22" s="285"/>
      <c r="G22" s="285"/>
      <c r="H22" s="286"/>
      <c r="I22" s="27" t="s">
        <v>25</v>
      </c>
      <c r="J22" s="28">
        <f>J18+J20</f>
        <v>632025000</v>
      </c>
      <c r="K22" s="37">
        <f>K20</f>
        <v>39000000</v>
      </c>
      <c r="L22" s="187">
        <f>L18+L20</f>
        <v>6.1706419840987303</v>
      </c>
      <c r="M22" s="135">
        <f t="shared" ref="M22" si="1">M18+M20</f>
        <v>6.1706419840987303</v>
      </c>
      <c r="N22" s="174"/>
      <c r="O22" s="175"/>
      <c r="P22" s="175"/>
      <c r="Q22" s="175"/>
      <c r="Y22" s="1" t="s">
        <v>109</v>
      </c>
      <c r="AA22" s="1" t="s">
        <v>109</v>
      </c>
    </row>
    <row r="23" spans="1:28" ht="100.5" customHeight="1">
      <c r="A23" s="55" t="s">
        <v>33</v>
      </c>
      <c r="B23" s="53" t="s">
        <v>30</v>
      </c>
      <c r="C23" s="292" t="s">
        <v>57</v>
      </c>
      <c r="D23" s="293"/>
      <c r="E23" s="61" t="s">
        <v>41</v>
      </c>
      <c r="F23" s="56">
        <v>3</v>
      </c>
      <c r="G23" s="56">
        <v>3</v>
      </c>
      <c r="H23" s="212">
        <f t="shared" si="0"/>
        <v>100</v>
      </c>
      <c r="I23" s="113" t="s">
        <v>58</v>
      </c>
      <c r="J23" s="79">
        <v>409431910</v>
      </c>
      <c r="K23" s="80">
        <f>'[1]Renja '!$S$48</f>
        <v>32697400</v>
      </c>
      <c r="L23" s="186">
        <f>+K23/J23*100</f>
        <v>7.9860409512292287</v>
      </c>
      <c r="M23" s="82">
        <f>L23</f>
        <v>7.9860409512292287</v>
      </c>
      <c r="N23" s="166"/>
      <c r="O23" s="169"/>
      <c r="P23" s="169"/>
      <c r="Q23" s="200" t="s">
        <v>95</v>
      </c>
      <c r="S23" s="1" t="s">
        <v>25</v>
      </c>
      <c r="T23" s="1" t="s">
        <v>25</v>
      </c>
      <c r="U23" s="158">
        <f>G23+G24</f>
        <v>3</v>
      </c>
      <c r="V23" s="158">
        <f>F23+F24</f>
        <v>63</v>
      </c>
      <c r="W23" s="228">
        <f>U23/V23*100</f>
        <v>4.7619047619047619</v>
      </c>
      <c r="Y23" s="1">
        <f>U23+U20+U17</f>
        <v>244</v>
      </c>
      <c r="Z23" s="1">
        <f>V23+V20+V17</f>
        <v>285</v>
      </c>
      <c r="AA23" s="226">
        <f>Y23/Z23*100</f>
        <v>85.614035087719301</v>
      </c>
      <c r="AB23" s="1" t="s">
        <v>25</v>
      </c>
    </row>
    <row r="24" spans="1:28" ht="147.75" customHeight="1">
      <c r="A24" s="25"/>
      <c r="B24" s="54"/>
      <c r="C24" s="294"/>
      <c r="D24" s="295"/>
      <c r="E24" s="15" t="s">
        <v>78</v>
      </c>
      <c r="F24" s="15">
        <v>60</v>
      </c>
      <c r="G24" s="110">
        <v>0</v>
      </c>
      <c r="H24" s="213">
        <f t="shared" si="0"/>
        <v>0</v>
      </c>
      <c r="I24" s="22"/>
      <c r="J24" s="31"/>
      <c r="K24" s="16"/>
      <c r="L24" s="63"/>
      <c r="M24" s="64"/>
      <c r="N24" s="215" t="s">
        <v>102</v>
      </c>
      <c r="O24" s="214" t="s">
        <v>103</v>
      </c>
      <c r="P24" s="216" t="s">
        <v>104</v>
      </c>
      <c r="Q24" s="168"/>
      <c r="S24" s="1" t="s">
        <v>25</v>
      </c>
      <c r="Y24" s="1">
        <f>Y23/3</f>
        <v>81.333333333333329</v>
      </c>
    </row>
    <row r="25" spans="1:28" ht="30.75" customHeight="1">
      <c r="A25" s="26"/>
      <c r="B25" s="285" t="s">
        <v>22</v>
      </c>
      <c r="C25" s="285"/>
      <c r="D25" s="285"/>
      <c r="E25" s="285"/>
      <c r="F25" s="285"/>
      <c r="G25" s="285"/>
      <c r="H25" s="286"/>
      <c r="I25" s="27" t="s">
        <v>25</v>
      </c>
      <c r="J25" s="28">
        <f>J23+J24</f>
        <v>409431910</v>
      </c>
      <c r="K25" s="37">
        <f>K23+K24</f>
        <v>32697400</v>
      </c>
      <c r="L25" s="187">
        <f>L23+L24</f>
        <v>7.9860409512292287</v>
      </c>
      <c r="M25" s="135">
        <f t="shared" ref="M25" si="2">M23+M24</f>
        <v>7.9860409512292287</v>
      </c>
      <c r="N25" s="174"/>
      <c r="O25" s="176"/>
      <c r="P25" s="185"/>
      <c r="Q25" s="175"/>
    </row>
    <row r="26" spans="1:28" ht="69.75" customHeight="1">
      <c r="A26" s="117"/>
      <c r="B26" s="118"/>
      <c r="C26" s="120"/>
      <c r="D26" s="119"/>
      <c r="E26" s="118"/>
      <c r="F26" s="118"/>
      <c r="G26" s="118"/>
      <c r="H26" s="98"/>
      <c r="I26" s="114" t="s">
        <v>59</v>
      </c>
      <c r="J26" s="99">
        <f>J28+J30+J32+J34</f>
        <v>750073940</v>
      </c>
      <c r="K26" s="188"/>
      <c r="L26" s="101"/>
      <c r="M26" s="137"/>
      <c r="N26" s="166"/>
      <c r="O26" s="168"/>
      <c r="P26" s="168"/>
      <c r="Q26" s="168"/>
    </row>
    <row r="27" spans="1:28" ht="167.25" customHeight="1">
      <c r="A27" s="115" t="s">
        <v>21</v>
      </c>
      <c r="B27" s="146" t="s">
        <v>82</v>
      </c>
      <c r="C27" s="296" t="s">
        <v>81</v>
      </c>
      <c r="D27" s="297"/>
      <c r="E27" s="121" t="s">
        <v>79</v>
      </c>
      <c r="F27" s="122">
        <v>3</v>
      </c>
      <c r="G27" s="121">
        <v>1</v>
      </c>
      <c r="H27" s="213">
        <f t="shared" ref="H27:H31" si="3">+G27/F27*100</f>
        <v>33.333333333333329</v>
      </c>
      <c r="I27" s="123" t="s">
        <v>62</v>
      </c>
      <c r="J27" s="124">
        <v>144300000</v>
      </c>
      <c r="K27" s="35">
        <f>'[1]Renja '!$S$53</f>
        <v>3100000</v>
      </c>
      <c r="L27" s="189">
        <f>+K27/J27*100</f>
        <v>2.1483021483021481</v>
      </c>
      <c r="M27" s="65">
        <f>L27</f>
        <v>2.1483021483021481</v>
      </c>
      <c r="N27" s="166"/>
      <c r="O27" s="170"/>
      <c r="P27" s="170"/>
      <c r="Q27" s="201" t="s">
        <v>96</v>
      </c>
      <c r="U27" s="158">
        <f>G27+G28</f>
        <v>1</v>
      </c>
      <c r="V27" s="158">
        <f>F27+F28</f>
        <v>3</v>
      </c>
      <c r="W27" s="228">
        <f>U27/V27*100</f>
        <v>33.333333333333329</v>
      </c>
    </row>
    <row r="28" spans="1:28" ht="27" customHeight="1">
      <c r="A28" s="26"/>
      <c r="B28" s="285" t="s">
        <v>32</v>
      </c>
      <c r="C28" s="285"/>
      <c r="D28" s="285"/>
      <c r="E28" s="285"/>
      <c r="F28" s="285"/>
      <c r="G28" s="285"/>
      <c r="H28" s="286"/>
      <c r="I28" s="72" t="s">
        <v>25</v>
      </c>
      <c r="J28" s="28">
        <f>J24+J27</f>
        <v>144300000</v>
      </c>
      <c r="K28" s="28">
        <f>K27</f>
        <v>3100000</v>
      </c>
      <c r="L28" s="223">
        <f>L24+L27</f>
        <v>2.1483021483021481</v>
      </c>
      <c r="M28" s="177">
        <f>M24+M27</f>
        <v>2.1483021483021481</v>
      </c>
      <c r="N28" s="175"/>
      <c r="O28" s="175"/>
      <c r="P28" s="175"/>
      <c r="Q28" s="175"/>
    </row>
    <row r="29" spans="1:28" ht="108" customHeight="1">
      <c r="A29" s="55" t="s">
        <v>34</v>
      </c>
      <c r="B29" s="53" t="s">
        <v>60</v>
      </c>
      <c r="C29" s="292" t="s">
        <v>61</v>
      </c>
      <c r="D29" s="293"/>
      <c r="E29" s="67" t="s">
        <v>46</v>
      </c>
      <c r="F29" s="56">
        <v>1</v>
      </c>
      <c r="G29" s="56">
        <v>2</v>
      </c>
      <c r="H29" s="212">
        <f t="shared" si="3"/>
        <v>200</v>
      </c>
      <c r="I29" s="141" t="s">
        <v>63</v>
      </c>
      <c r="J29" s="90">
        <v>412473940</v>
      </c>
      <c r="K29" s="91">
        <f>'[1]Renja '!$S$54</f>
        <v>26350000</v>
      </c>
      <c r="L29" s="186">
        <f>+K29/J29*100</f>
        <v>6.388282372457275</v>
      </c>
      <c r="M29" s="82">
        <f>L29</f>
        <v>6.388282372457275</v>
      </c>
      <c r="N29" s="166"/>
      <c r="O29" s="169"/>
      <c r="P29" s="169"/>
      <c r="Q29" s="201" t="s">
        <v>96</v>
      </c>
      <c r="U29" s="158">
        <f>G29+G30</f>
        <v>2</v>
      </c>
      <c r="V29" s="158">
        <f>F29+F30</f>
        <v>1</v>
      </c>
      <c r="W29" s="228">
        <f>U29/V29*100</f>
        <v>200</v>
      </c>
    </row>
    <row r="30" spans="1:28" ht="21.75" customHeight="1">
      <c r="A30" s="36"/>
      <c r="B30" s="285" t="s">
        <v>23</v>
      </c>
      <c r="C30" s="285"/>
      <c r="D30" s="285"/>
      <c r="E30" s="285"/>
      <c r="F30" s="285"/>
      <c r="G30" s="285"/>
      <c r="H30" s="285"/>
      <c r="I30" s="73" t="s">
        <v>25</v>
      </c>
      <c r="J30" s="37">
        <f t="shared" ref="J30:M30" si="4">J29</f>
        <v>412473940</v>
      </c>
      <c r="K30" s="37">
        <f>K29</f>
        <v>26350000</v>
      </c>
      <c r="L30" s="190">
        <f t="shared" si="4"/>
        <v>6.388282372457275</v>
      </c>
      <c r="M30" s="135">
        <f t="shared" si="4"/>
        <v>6.388282372457275</v>
      </c>
      <c r="N30" s="174"/>
      <c r="O30" s="175"/>
      <c r="P30" s="175"/>
      <c r="Q30" s="175"/>
    </row>
    <row r="31" spans="1:28" ht="110.25" customHeight="1">
      <c r="A31" s="134" t="s">
        <v>35</v>
      </c>
      <c r="B31" s="126" t="s">
        <v>60</v>
      </c>
      <c r="C31" s="298" t="s">
        <v>64</v>
      </c>
      <c r="D31" s="299"/>
      <c r="E31" s="67" t="s">
        <v>46</v>
      </c>
      <c r="F31" s="56">
        <v>1</v>
      </c>
      <c r="G31" s="143">
        <v>1</v>
      </c>
      <c r="H31" s="212">
        <f t="shared" si="3"/>
        <v>100</v>
      </c>
      <c r="I31" s="127" t="s">
        <v>65</v>
      </c>
      <c r="J31" s="128">
        <v>84400000</v>
      </c>
      <c r="K31" s="129">
        <f>'[1]Renja '!$S$55</f>
        <v>22577930</v>
      </c>
      <c r="L31" s="186">
        <f>+K31/J31*100</f>
        <v>26.751101895734596</v>
      </c>
      <c r="M31" s="191">
        <f>L31</f>
        <v>26.751101895734596</v>
      </c>
      <c r="N31" s="166"/>
      <c r="O31" s="168"/>
      <c r="P31" s="168"/>
      <c r="Q31" s="201" t="s">
        <v>96</v>
      </c>
      <c r="R31" s="1" t="s">
        <v>25</v>
      </c>
      <c r="U31" s="158">
        <f>G31+G32</f>
        <v>1</v>
      </c>
      <c r="V31" s="158">
        <f>F31+F32</f>
        <v>1</v>
      </c>
      <c r="W31" s="228">
        <f>U31/V31*100</f>
        <v>100</v>
      </c>
    </row>
    <row r="32" spans="1:28" ht="21.75" customHeight="1">
      <c r="A32" s="36"/>
      <c r="B32" s="285" t="s">
        <v>36</v>
      </c>
      <c r="C32" s="285"/>
      <c r="D32" s="285"/>
      <c r="E32" s="285"/>
      <c r="F32" s="285"/>
      <c r="G32" s="285"/>
      <c r="H32" s="285"/>
      <c r="I32" s="125"/>
      <c r="J32" s="29">
        <f>SUM(J31)</f>
        <v>84400000</v>
      </c>
      <c r="K32" s="29">
        <f>SUM(K31)</f>
        <v>22577930</v>
      </c>
      <c r="L32" s="187">
        <f t="shared" ref="L32:M32" si="5">SUM(L31)</f>
        <v>26.751101895734596</v>
      </c>
      <c r="M32" s="135">
        <f t="shared" si="5"/>
        <v>26.751101895734596</v>
      </c>
      <c r="N32" s="174"/>
      <c r="O32" s="175"/>
      <c r="P32" s="175"/>
      <c r="Q32" s="175"/>
    </row>
    <row r="33" spans="1:24" ht="102.75" customHeight="1">
      <c r="A33" s="134" t="s">
        <v>66</v>
      </c>
      <c r="B33" s="54" t="s">
        <v>67</v>
      </c>
      <c r="C33" s="294" t="s">
        <v>68</v>
      </c>
      <c r="D33" s="295"/>
      <c r="E33" s="68" t="s">
        <v>47</v>
      </c>
      <c r="F33" s="69">
        <v>5</v>
      </c>
      <c r="G33" s="69">
        <v>11</v>
      </c>
      <c r="H33" s="212">
        <f>+G33/F33*100</f>
        <v>220.00000000000003</v>
      </c>
      <c r="I33" s="88" t="s">
        <v>70</v>
      </c>
      <c r="J33" s="182">
        <v>108900000</v>
      </c>
      <c r="K33" s="129">
        <f>'[1]Renja '!$S$56</f>
        <v>29800000</v>
      </c>
      <c r="L33" s="204">
        <f>+K33/J33*100</f>
        <v>27.364554637281913</v>
      </c>
      <c r="M33" s="205">
        <f>L33</f>
        <v>27.364554637281913</v>
      </c>
      <c r="N33" s="174"/>
      <c r="O33" s="183"/>
      <c r="P33" s="183"/>
      <c r="Q33" s="203" t="s">
        <v>96</v>
      </c>
      <c r="U33" s="158">
        <f>G33+G34</f>
        <v>11</v>
      </c>
      <c r="V33" s="158">
        <f>F33+F34</f>
        <v>5</v>
      </c>
      <c r="W33" s="228">
        <f>U33/V33*100</f>
        <v>220.00000000000003</v>
      </c>
      <c r="X33" s="1" t="s">
        <v>25</v>
      </c>
    </row>
    <row r="34" spans="1:24" s="32" customFormat="1" ht="20.25">
      <c r="A34" s="300" t="s">
        <v>69</v>
      </c>
      <c r="B34" s="301"/>
      <c r="C34" s="301"/>
      <c r="D34" s="301"/>
      <c r="E34" s="302"/>
      <c r="F34" s="302"/>
      <c r="G34" s="302"/>
      <c r="H34" s="301"/>
      <c r="I34" s="27" t="s">
        <v>25</v>
      </c>
      <c r="J34" s="180">
        <f>J33</f>
        <v>108900000</v>
      </c>
      <c r="K34" s="180">
        <f>K33</f>
        <v>29800000</v>
      </c>
      <c r="L34" s="192">
        <f>L33</f>
        <v>27.364554637281913</v>
      </c>
      <c r="M34" s="181">
        <f>M33</f>
        <v>27.364554637281913</v>
      </c>
      <c r="N34" s="167"/>
      <c r="O34" s="178"/>
      <c r="P34" s="196"/>
      <c r="Q34" s="179"/>
      <c r="U34" s="32">
        <f>U33+U31+U29+U27</f>
        <v>15</v>
      </c>
      <c r="V34" s="32">
        <f>V33+V31+V29+V27</f>
        <v>10</v>
      </c>
      <c r="W34" s="32">
        <f>W33+W31+W29+W27</f>
        <v>553.33333333333337</v>
      </c>
      <c r="X34" s="229">
        <f>W34/4</f>
        <v>138.33333333333334</v>
      </c>
    </row>
    <row r="35" spans="1:24" s="32" customFormat="1" ht="26.25" customHeight="1" thickBot="1">
      <c r="A35" s="290" t="s">
        <v>71</v>
      </c>
      <c r="B35" s="291"/>
      <c r="C35" s="291"/>
      <c r="D35" s="291"/>
      <c r="E35" s="291"/>
      <c r="F35" s="291"/>
      <c r="G35" s="291"/>
      <c r="H35" s="291"/>
      <c r="I35" s="97" t="s">
        <v>25</v>
      </c>
      <c r="J35" s="41">
        <f>J34+J32+J30+J28+J25+J22+J19</f>
        <v>2490180850</v>
      </c>
      <c r="K35" s="41">
        <f>K34+K32+K30+K28+K25+K22+K19</f>
        <v>298101130</v>
      </c>
      <c r="L35" s="193">
        <f>L34+L32+L30+L28+L25+L22+L19</f>
        <v>97.502518779055947</v>
      </c>
      <c r="M35" s="193">
        <f>M34+M32+M30+M28+M25+M22+M19</f>
        <v>97.502518779055947</v>
      </c>
      <c r="N35" s="184"/>
      <c r="O35" s="171"/>
      <c r="P35" s="171"/>
      <c r="Q35" s="171"/>
    </row>
    <row r="36" spans="1:24" ht="24.75" customHeight="1" thickTop="1">
      <c r="L36" s="197" t="s">
        <v>25</v>
      </c>
    </row>
    <row r="37" spans="1:24">
      <c r="L37" s="194" t="s">
        <v>25</v>
      </c>
    </row>
    <row r="38" spans="1:24" ht="20.25">
      <c r="J38" s="133" t="s">
        <v>25</v>
      </c>
      <c r="L38" s="44" t="s">
        <v>25</v>
      </c>
      <c r="M38" s="44"/>
      <c r="N38" s="303" t="s">
        <v>101</v>
      </c>
      <c r="O38" s="303"/>
      <c r="P38" s="303"/>
      <c r="Q38" s="303"/>
    </row>
    <row r="39" spans="1:24" ht="8.25" customHeight="1">
      <c r="J39" s="133"/>
      <c r="L39" s="44"/>
      <c r="M39" s="44"/>
      <c r="N39" s="209"/>
      <c r="O39" s="209"/>
      <c r="P39" s="209"/>
      <c r="Q39" s="209"/>
    </row>
    <row r="40" spans="1:24" ht="18" customHeight="1">
      <c r="M40" s="43"/>
      <c r="N40" s="303" t="s">
        <v>97</v>
      </c>
      <c r="O40" s="303"/>
      <c r="P40" s="303"/>
      <c r="Q40" s="303"/>
    </row>
    <row r="41" spans="1:24" ht="20.25">
      <c r="I41" s="1" t="s">
        <v>25</v>
      </c>
      <c r="M41" s="44"/>
      <c r="N41" s="5"/>
      <c r="O41" s="5"/>
      <c r="P41" s="5"/>
      <c r="Q41" s="5"/>
    </row>
    <row r="42" spans="1:24" ht="20.25">
      <c r="M42" s="43"/>
      <c r="N42" s="5"/>
      <c r="O42" s="5"/>
      <c r="P42" s="5"/>
      <c r="Q42" s="5"/>
    </row>
    <row r="43" spans="1:24" ht="20.25">
      <c r="M43" s="43"/>
      <c r="N43" s="5"/>
      <c r="O43" s="5"/>
      <c r="P43" s="5"/>
      <c r="Q43" s="5"/>
    </row>
    <row r="44" spans="1:24" ht="21" customHeight="1">
      <c r="M44" s="5"/>
      <c r="N44" s="5"/>
      <c r="O44" s="5"/>
      <c r="P44" s="5"/>
      <c r="Q44" s="5"/>
    </row>
    <row r="45" spans="1:24" ht="18.95" customHeight="1">
      <c r="M45" s="5"/>
      <c r="N45" s="303" t="s">
        <v>98</v>
      </c>
      <c r="O45" s="303"/>
      <c r="P45" s="303"/>
      <c r="Q45" s="303"/>
    </row>
    <row r="46" spans="1:24" ht="18.95" customHeight="1">
      <c r="M46" s="5"/>
      <c r="N46" s="303" t="s">
        <v>39</v>
      </c>
      <c r="O46" s="303"/>
      <c r="P46" s="303"/>
      <c r="Q46" s="303"/>
    </row>
    <row r="47" spans="1:24" ht="18.95" customHeight="1">
      <c r="M47" s="48"/>
      <c r="N47" s="303" t="s">
        <v>40</v>
      </c>
      <c r="O47" s="303"/>
      <c r="P47" s="303"/>
      <c r="Q47" s="303"/>
    </row>
    <row r="48" spans="1:24" ht="24.95" customHeight="1">
      <c r="M48" s="43"/>
    </row>
    <row r="49" spans="13:13" ht="20.25">
      <c r="M49" s="43"/>
    </row>
    <row r="66" spans="16:16">
      <c r="P66" s="1" t="s">
        <v>25</v>
      </c>
    </row>
  </sheetData>
  <mergeCells count="50">
    <mergeCell ref="N38:Q38"/>
    <mergeCell ref="N40:Q40"/>
    <mergeCell ref="N45:Q45"/>
    <mergeCell ref="N46:Q46"/>
    <mergeCell ref="N47:Q47"/>
    <mergeCell ref="A35:H35"/>
    <mergeCell ref="B22:H22"/>
    <mergeCell ref="C23:D24"/>
    <mergeCell ref="B25:H25"/>
    <mergeCell ref="C27:D27"/>
    <mergeCell ref="B28:H28"/>
    <mergeCell ref="C29:D29"/>
    <mergeCell ref="B30:H30"/>
    <mergeCell ref="C31:D31"/>
    <mergeCell ref="B32:H32"/>
    <mergeCell ref="C33:D33"/>
    <mergeCell ref="A34:H34"/>
    <mergeCell ref="C15:D15"/>
    <mergeCell ref="I15:I18"/>
    <mergeCell ref="Q16:Q17"/>
    <mergeCell ref="B19:H19"/>
    <mergeCell ref="B20:B21"/>
    <mergeCell ref="C20:D21"/>
    <mergeCell ref="I20:I21"/>
    <mergeCell ref="C14:D14"/>
    <mergeCell ref="N8:N12"/>
    <mergeCell ref="O8:O12"/>
    <mergeCell ref="P8:P12"/>
    <mergeCell ref="Q8:Q12"/>
    <mergeCell ref="J9:M9"/>
    <mergeCell ref="C10:D12"/>
    <mergeCell ref="E10:E12"/>
    <mergeCell ref="F10:F12"/>
    <mergeCell ref="G10:G12"/>
    <mergeCell ref="H10:H12"/>
    <mergeCell ref="J10:J12"/>
    <mergeCell ref="K10:K12"/>
    <mergeCell ref="L10:L12"/>
    <mergeCell ref="M10:M12"/>
    <mergeCell ref="C13:D13"/>
    <mergeCell ref="A1:P1"/>
    <mergeCell ref="A2:M2"/>
    <mergeCell ref="F4:I4"/>
    <mergeCell ref="A5:D5"/>
    <mergeCell ref="F5:I5"/>
    <mergeCell ref="A8:A12"/>
    <mergeCell ref="B8:B12"/>
    <mergeCell ref="C8:H9"/>
    <mergeCell ref="I8:I12"/>
    <mergeCell ref="J8:M8"/>
  </mergeCells>
  <pageMargins left="1.1200000000000001" right="0.17" top="0.31" bottom="0.37" header="0.26" footer="0.17"/>
  <pageSetup paperSize="5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49"/>
  <sheetViews>
    <sheetView topLeftCell="B4" zoomScale="56" zoomScaleNormal="56" workbookViewId="0">
      <selection activeCell="K16" sqref="K16"/>
    </sheetView>
  </sheetViews>
  <sheetFormatPr defaultColWidth="9.140625" defaultRowHeight="15.75"/>
  <cols>
    <col min="1" max="1" width="5.5703125" style="1" customWidth="1"/>
    <col min="2" max="2" width="24.140625" style="1" customWidth="1"/>
    <col min="3" max="3" width="2.5703125" style="1" customWidth="1"/>
    <col min="4" max="4" width="22.7109375" style="1" customWidth="1"/>
    <col min="5" max="5" width="14.28515625" style="1" customWidth="1"/>
    <col min="6" max="6" width="11.85546875" style="1" customWidth="1"/>
    <col min="7" max="7" width="14" style="1" customWidth="1"/>
    <col min="8" max="8" width="10.85546875" style="1" customWidth="1"/>
    <col min="9" max="9" width="24.85546875" style="1" customWidth="1"/>
    <col min="10" max="10" width="21.5703125" style="1" customWidth="1"/>
    <col min="11" max="11" width="19.42578125" style="1" customWidth="1"/>
    <col min="12" max="12" width="11.140625" style="1" customWidth="1"/>
    <col min="13" max="13" width="17" style="1" customWidth="1"/>
    <col min="14" max="14" width="22" style="1" customWidth="1"/>
    <col min="15" max="15" width="23.140625" style="1" customWidth="1"/>
    <col min="16" max="16" width="27.140625" style="1" customWidth="1"/>
    <col min="17" max="17" width="17" style="1" customWidth="1"/>
    <col min="18" max="22" width="9.140625" style="1"/>
    <col min="23" max="23" width="12" style="1" customWidth="1"/>
    <col min="24" max="16384" width="9.140625" style="1"/>
  </cols>
  <sheetData>
    <row r="1" spans="1:23" ht="25.5">
      <c r="A1" s="248" t="s">
        <v>90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</row>
    <row r="2" spans="1:23" s="2" customFormat="1" ht="26.25" customHeight="1">
      <c r="A2" s="248" t="s">
        <v>25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195"/>
      <c r="O2" s="195"/>
      <c r="P2" s="195"/>
      <c r="Q2" s="195"/>
      <c r="R2" s="195"/>
      <c r="S2" s="195"/>
      <c r="T2" s="195"/>
      <c r="U2" s="195"/>
    </row>
    <row r="3" spans="1:23" s="2" customFormat="1" ht="26.25" customHeight="1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95"/>
      <c r="O3" s="195"/>
      <c r="P3" s="195"/>
      <c r="Q3" s="195"/>
      <c r="R3" s="195"/>
      <c r="S3" s="195"/>
      <c r="T3" s="195"/>
      <c r="U3" s="195"/>
    </row>
    <row r="4" spans="1:23" s="2" customFormat="1" ht="26.25" customHeight="1">
      <c r="A4" s="93" t="s">
        <v>0</v>
      </c>
      <c r="B4" s="93"/>
      <c r="C4" s="93"/>
      <c r="D4" s="93"/>
      <c r="E4" s="162"/>
      <c r="F4" s="249" t="s">
        <v>48</v>
      </c>
      <c r="G4" s="249"/>
      <c r="H4" s="249"/>
      <c r="I4" s="249"/>
      <c r="J4" s="162"/>
      <c r="K4" s="162"/>
      <c r="L4" s="162"/>
      <c r="M4" s="162"/>
      <c r="N4" s="195"/>
      <c r="O4" s="195"/>
      <c r="P4" s="195"/>
      <c r="Q4" s="195"/>
      <c r="R4" s="195"/>
      <c r="S4" s="195"/>
      <c r="T4" s="195"/>
      <c r="U4" s="195"/>
    </row>
    <row r="5" spans="1:23" s="2" customFormat="1" ht="26.25" customHeight="1">
      <c r="A5" s="250" t="s">
        <v>1</v>
      </c>
      <c r="B5" s="250"/>
      <c r="C5" s="250"/>
      <c r="D5" s="250"/>
      <c r="E5" s="162"/>
      <c r="F5" s="249" t="s">
        <v>84</v>
      </c>
      <c r="G5" s="249"/>
      <c r="H5" s="249"/>
      <c r="I5" s="249"/>
      <c r="J5" s="162"/>
      <c r="K5" s="162"/>
      <c r="L5" s="162"/>
      <c r="M5" s="162"/>
      <c r="N5" s="195"/>
      <c r="O5" s="195"/>
      <c r="P5" s="195"/>
      <c r="Q5" s="195"/>
      <c r="R5" s="195"/>
      <c r="S5" s="195"/>
      <c r="T5" s="195"/>
      <c r="U5" s="195"/>
    </row>
    <row r="6" spans="1:23" s="2" customFormat="1" ht="26.25" customHeight="1">
      <c r="A6" s="93" t="s">
        <v>49</v>
      </c>
      <c r="B6" s="93"/>
      <c r="C6" s="162"/>
      <c r="D6" s="162"/>
      <c r="E6" s="162"/>
      <c r="F6" s="94" t="s">
        <v>25</v>
      </c>
      <c r="G6" s="94"/>
      <c r="H6" s="94"/>
      <c r="I6" s="94"/>
      <c r="J6" s="162"/>
      <c r="K6" s="162"/>
      <c r="L6" s="162"/>
      <c r="M6" s="162"/>
      <c r="N6" s="195"/>
      <c r="O6" s="195"/>
      <c r="P6" s="195"/>
      <c r="Q6" s="195"/>
      <c r="R6" s="195"/>
      <c r="S6" s="195"/>
      <c r="T6" s="195"/>
      <c r="U6" s="195"/>
    </row>
    <row r="7" spans="1:23" s="2" customFormat="1" ht="15" customHeight="1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4"/>
      <c r="N7" s="195"/>
      <c r="O7" s="195"/>
      <c r="P7" s="195"/>
      <c r="Q7" s="195"/>
      <c r="R7" s="195"/>
      <c r="S7" s="195"/>
      <c r="T7" s="195"/>
      <c r="U7" s="195"/>
    </row>
    <row r="8" spans="1:23" s="5" customFormat="1" ht="20.25" customHeight="1" thickTop="1" thickBot="1">
      <c r="A8" s="231" t="s">
        <v>2</v>
      </c>
      <c r="B8" s="234" t="s">
        <v>3</v>
      </c>
      <c r="C8" s="237" t="s">
        <v>4</v>
      </c>
      <c r="D8" s="238"/>
      <c r="E8" s="238"/>
      <c r="F8" s="238"/>
      <c r="G8" s="238"/>
      <c r="H8" s="239"/>
      <c r="I8" s="243" t="s">
        <v>5</v>
      </c>
      <c r="J8" s="245" t="s">
        <v>6</v>
      </c>
      <c r="K8" s="246"/>
      <c r="L8" s="246"/>
      <c r="M8" s="247"/>
      <c r="N8" s="253" t="s">
        <v>89</v>
      </c>
      <c r="O8" s="255" t="s">
        <v>91</v>
      </c>
      <c r="P8" s="255" t="s">
        <v>92</v>
      </c>
      <c r="Q8" s="255" t="s">
        <v>93</v>
      </c>
    </row>
    <row r="9" spans="1:23" s="5" customFormat="1" ht="19.5" customHeight="1" thickBot="1">
      <c r="A9" s="232"/>
      <c r="B9" s="235"/>
      <c r="C9" s="240"/>
      <c r="D9" s="241"/>
      <c r="E9" s="241"/>
      <c r="F9" s="241"/>
      <c r="G9" s="241"/>
      <c r="H9" s="242"/>
      <c r="I9" s="244"/>
      <c r="J9" s="258" t="s">
        <v>7</v>
      </c>
      <c r="K9" s="259"/>
      <c r="L9" s="259"/>
      <c r="M9" s="260"/>
      <c r="N9" s="254"/>
      <c r="O9" s="256"/>
      <c r="P9" s="256"/>
      <c r="Q9" s="256"/>
    </row>
    <row r="10" spans="1:23" s="5" customFormat="1" ht="19.5" customHeight="1" thickBot="1">
      <c r="A10" s="232"/>
      <c r="B10" s="235"/>
      <c r="C10" s="261" t="s">
        <v>8</v>
      </c>
      <c r="D10" s="262"/>
      <c r="E10" s="267" t="s">
        <v>9</v>
      </c>
      <c r="F10" s="267" t="s">
        <v>10</v>
      </c>
      <c r="G10" s="268" t="s">
        <v>72</v>
      </c>
      <c r="H10" s="261" t="s">
        <v>11</v>
      </c>
      <c r="I10" s="244"/>
      <c r="J10" s="244" t="s">
        <v>12</v>
      </c>
      <c r="K10" s="271" t="s">
        <v>87</v>
      </c>
      <c r="L10" s="274" t="s">
        <v>11</v>
      </c>
      <c r="M10" s="277" t="s">
        <v>88</v>
      </c>
      <c r="N10" s="254"/>
      <c r="O10" s="256"/>
      <c r="P10" s="256"/>
      <c r="Q10" s="256"/>
    </row>
    <row r="11" spans="1:23" s="5" customFormat="1" ht="21" customHeight="1" thickBot="1">
      <c r="A11" s="232"/>
      <c r="B11" s="235"/>
      <c r="C11" s="263"/>
      <c r="D11" s="264"/>
      <c r="E11" s="235"/>
      <c r="F11" s="235"/>
      <c r="G11" s="269"/>
      <c r="H11" s="263"/>
      <c r="I11" s="244"/>
      <c r="J11" s="244"/>
      <c r="K11" s="272"/>
      <c r="L11" s="275"/>
      <c r="M11" s="278"/>
      <c r="N11" s="254"/>
      <c r="O11" s="256"/>
      <c r="P11" s="256"/>
      <c r="Q11" s="256"/>
    </row>
    <row r="12" spans="1:23" s="5" customFormat="1" ht="21" thickBot="1">
      <c r="A12" s="233"/>
      <c r="B12" s="236"/>
      <c r="C12" s="265"/>
      <c r="D12" s="266"/>
      <c r="E12" s="236"/>
      <c r="F12" s="236"/>
      <c r="G12" s="270"/>
      <c r="H12" s="265" t="s">
        <v>14</v>
      </c>
      <c r="I12" s="244"/>
      <c r="J12" s="244"/>
      <c r="K12" s="273"/>
      <c r="L12" s="276"/>
      <c r="M12" s="278"/>
      <c r="N12" s="254"/>
      <c r="O12" s="257"/>
      <c r="P12" s="257"/>
      <c r="Q12" s="257"/>
    </row>
    <row r="13" spans="1:23" s="5" customFormat="1" ht="21" thickBot="1">
      <c r="A13" s="6" t="s">
        <v>15</v>
      </c>
      <c r="B13" s="51" t="s">
        <v>16</v>
      </c>
      <c r="C13" s="279" t="s">
        <v>17</v>
      </c>
      <c r="D13" s="279"/>
      <c r="E13" s="163">
        <v>4</v>
      </c>
      <c r="F13" s="7">
        <v>5</v>
      </c>
      <c r="G13" s="164">
        <v>6</v>
      </c>
      <c r="H13" s="8">
        <v>7</v>
      </c>
      <c r="I13" s="9">
        <v>8</v>
      </c>
      <c r="J13" s="9">
        <v>9</v>
      </c>
      <c r="K13" s="10">
        <v>10</v>
      </c>
      <c r="L13" s="12">
        <v>11</v>
      </c>
      <c r="M13" s="13">
        <v>12</v>
      </c>
      <c r="N13" s="198">
        <v>13</v>
      </c>
      <c r="O13" s="199">
        <v>14</v>
      </c>
      <c r="P13" s="199">
        <v>15</v>
      </c>
      <c r="Q13" s="199">
        <v>16</v>
      </c>
    </row>
    <row r="14" spans="1:23" ht="64.5" customHeight="1" thickTop="1">
      <c r="A14" s="60" t="s">
        <v>25</v>
      </c>
      <c r="B14" s="161" t="s">
        <v>25</v>
      </c>
      <c r="C14" s="251" t="s">
        <v>25</v>
      </c>
      <c r="D14" s="252"/>
      <c r="E14" s="84"/>
      <c r="F14" s="14"/>
      <c r="G14" s="15"/>
      <c r="H14" s="70"/>
      <c r="I14" s="71" t="s">
        <v>44</v>
      </c>
      <c r="J14" s="132">
        <f>J19+J22+J25</f>
        <v>1740106910</v>
      </c>
      <c r="K14" s="17"/>
      <c r="L14" s="19"/>
      <c r="M14" s="20"/>
      <c r="N14" s="166"/>
      <c r="O14" s="168"/>
      <c r="P14" s="168"/>
      <c r="Q14" s="168"/>
    </row>
    <row r="15" spans="1:23" ht="64.5" customHeight="1">
      <c r="A15" s="57" t="s">
        <v>18</v>
      </c>
      <c r="B15" s="161" t="s">
        <v>50</v>
      </c>
      <c r="C15" s="280" t="s">
        <v>51</v>
      </c>
      <c r="D15" s="281"/>
      <c r="E15" s="58"/>
      <c r="F15" s="58"/>
      <c r="G15" s="15"/>
      <c r="H15" s="16"/>
      <c r="I15" s="282" t="s">
        <v>45</v>
      </c>
      <c r="J15" s="59"/>
      <c r="K15" s="16"/>
      <c r="L15" s="24"/>
      <c r="M15" s="20"/>
      <c r="N15" s="166"/>
      <c r="O15" s="168"/>
      <c r="P15" s="168"/>
      <c r="Q15" s="168"/>
    </row>
    <row r="16" spans="1:23" ht="24" customHeight="1">
      <c r="A16" s="21"/>
      <c r="B16" s="50" t="s">
        <v>25</v>
      </c>
      <c r="C16" s="52" t="s">
        <v>26</v>
      </c>
      <c r="D16" s="33" t="s">
        <v>27</v>
      </c>
      <c r="E16" s="85" t="s">
        <v>41</v>
      </c>
      <c r="F16" s="211">
        <v>1</v>
      </c>
      <c r="G16" s="56">
        <v>2</v>
      </c>
      <c r="H16" s="212">
        <f>+G16/F16*100</f>
        <v>200</v>
      </c>
      <c r="I16" s="282"/>
      <c r="J16" s="153">
        <v>698650000</v>
      </c>
      <c r="K16" s="62">
        <f>'[1]Renja '!$Q$43</f>
        <v>48778434</v>
      </c>
      <c r="L16" s="186">
        <f>+K16/J16*100</f>
        <v>6.9818126386602728</v>
      </c>
      <c r="M16" s="82">
        <f>L16</f>
        <v>6.9818126386602728</v>
      </c>
      <c r="N16" s="166"/>
      <c r="O16" s="168"/>
      <c r="P16" s="168"/>
      <c r="Q16" s="284" t="s">
        <v>94</v>
      </c>
      <c r="U16" s="1" t="s">
        <v>107</v>
      </c>
      <c r="V16" s="1" t="s">
        <v>108</v>
      </c>
      <c r="W16" s="1" t="s">
        <v>11</v>
      </c>
    </row>
    <row r="17" spans="1:27" ht="44.25" customHeight="1">
      <c r="A17" s="21"/>
      <c r="B17" s="22"/>
      <c r="C17" s="52" t="s">
        <v>26</v>
      </c>
      <c r="D17" s="33" t="s">
        <v>28</v>
      </c>
      <c r="E17" s="142" t="s">
        <v>42</v>
      </c>
      <c r="F17" s="56">
        <v>6</v>
      </c>
      <c r="G17" s="56">
        <v>17</v>
      </c>
      <c r="H17" s="212">
        <f t="shared" ref="H17:H24" si="0">+G17/F17*100</f>
        <v>283.33333333333337</v>
      </c>
      <c r="I17" s="282"/>
      <c r="J17" s="77"/>
      <c r="K17" s="16"/>
      <c r="L17" s="24"/>
      <c r="M17" s="20"/>
      <c r="N17" s="166"/>
      <c r="O17" s="169"/>
      <c r="P17" s="169"/>
      <c r="Q17" s="284"/>
      <c r="U17" s="158">
        <f>G16+G17+G18</f>
        <v>363</v>
      </c>
      <c r="V17" s="158">
        <f>F16+F17+F18</f>
        <v>181</v>
      </c>
      <c r="W17" s="227">
        <f>U17/V17*100</f>
        <v>200.55248618784529</v>
      </c>
    </row>
    <row r="18" spans="1:27" ht="41.25" customHeight="1">
      <c r="A18" s="25"/>
      <c r="B18" s="22"/>
      <c r="C18" s="52" t="s">
        <v>26</v>
      </c>
      <c r="D18" s="38" t="s">
        <v>29</v>
      </c>
      <c r="E18" s="86" t="s">
        <v>43</v>
      </c>
      <c r="F18" s="56">
        <v>174</v>
      </c>
      <c r="G18" s="56">
        <v>344</v>
      </c>
      <c r="H18" s="212">
        <f t="shared" si="0"/>
        <v>197.70114942528735</v>
      </c>
      <c r="I18" s="283"/>
      <c r="J18" s="66"/>
      <c r="K18" s="74"/>
      <c r="L18" s="75"/>
      <c r="M18" s="64"/>
      <c r="N18" s="166"/>
      <c r="O18" s="168"/>
      <c r="P18" s="168"/>
      <c r="Q18" s="168"/>
    </row>
    <row r="19" spans="1:27" s="30" customFormat="1" ht="20.25">
      <c r="A19" s="26"/>
      <c r="B19" s="285" t="s">
        <v>20</v>
      </c>
      <c r="C19" s="285"/>
      <c r="D19" s="285"/>
      <c r="E19" s="285"/>
      <c r="F19" s="285"/>
      <c r="G19" s="285"/>
      <c r="H19" s="286"/>
      <c r="I19" s="27" t="s">
        <v>25</v>
      </c>
      <c r="J19" s="28">
        <f>J16+J18</f>
        <v>698650000</v>
      </c>
      <c r="K19" s="37">
        <f>K16+K18</f>
        <v>48778434</v>
      </c>
      <c r="L19" s="187">
        <f>L16+L18</f>
        <v>6.9818126386602728</v>
      </c>
      <c r="M19" s="135">
        <f>M16+M18</f>
        <v>6.9818126386602728</v>
      </c>
      <c r="N19" s="172"/>
      <c r="O19" s="173"/>
      <c r="P19" s="173"/>
      <c r="Q19" s="173"/>
    </row>
    <row r="20" spans="1:27" ht="94.5" customHeight="1">
      <c r="A20" s="106" t="s">
        <v>19</v>
      </c>
      <c r="B20" s="287" t="s">
        <v>52</v>
      </c>
      <c r="C20" s="287" t="s">
        <v>53</v>
      </c>
      <c r="D20" s="287"/>
      <c r="E20" s="108" t="s">
        <v>54</v>
      </c>
      <c r="F20" s="111">
        <v>12</v>
      </c>
      <c r="G20" s="56">
        <v>11</v>
      </c>
      <c r="H20" s="212">
        <f t="shared" si="0"/>
        <v>91.666666666666657</v>
      </c>
      <c r="I20" s="289" t="s">
        <v>56</v>
      </c>
      <c r="J20" s="78">
        <v>632025000</v>
      </c>
      <c r="K20" s="87">
        <f>'[1]Renja '!$Q$46</f>
        <v>64531860</v>
      </c>
      <c r="L20" s="186">
        <f>+K20/J20*100</f>
        <v>10.210333451999526</v>
      </c>
      <c r="M20" s="82">
        <f>L20</f>
        <v>10.210333451999526</v>
      </c>
      <c r="N20" s="166"/>
      <c r="O20" s="169"/>
      <c r="P20" s="169"/>
      <c r="Q20" s="200" t="s">
        <v>95</v>
      </c>
      <c r="U20" s="158">
        <f>G20+G21</f>
        <v>23</v>
      </c>
      <c r="V20" s="158">
        <f>F20+F21</f>
        <v>28</v>
      </c>
      <c r="W20" s="227">
        <f>U20/V20*100</f>
        <v>82.142857142857139</v>
      </c>
      <c r="X20" s="1" t="s">
        <v>25</v>
      </c>
    </row>
    <row r="21" spans="1:27" ht="128.25" customHeight="1">
      <c r="A21" s="107"/>
      <c r="B21" s="288"/>
      <c r="C21" s="288"/>
      <c r="D21" s="288"/>
      <c r="E21" s="109" t="s">
        <v>55</v>
      </c>
      <c r="F21" s="112">
        <v>16</v>
      </c>
      <c r="G21" s="56">
        <v>12</v>
      </c>
      <c r="H21" s="212">
        <f t="shared" si="0"/>
        <v>75</v>
      </c>
      <c r="I21" s="288"/>
      <c r="J21" s="102"/>
      <c r="K21" s="165"/>
      <c r="L21" s="105"/>
      <c r="M21" s="136"/>
      <c r="N21" s="166"/>
      <c r="O21" s="168"/>
      <c r="P21" s="168"/>
      <c r="Q21" s="168"/>
    </row>
    <row r="22" spans="1:27" ht="25.5" customHeight="1">
      <c r="A22" s="26"/>
      <c r="B22" s="285" t="s">
        <v>31</v>
      </c>
      <c r="C22" s="285"/>
      <c r="D22" s="285"/>
      <c r="E22" s="285"/>
      <c r="F22" s="285"/>
      <c r="G22" s="285"/>
      <c r="H22" s="286"/>
      <c r="I22" s="27" t="s">
        <v>25</v>
      </c>
      <c r="J22" s="28">
        <f>J18+J20</f>
        <v>632025000</v>
      </c>
      <c r="K22" s="37">
        <f>K20</f>
        <v>64531860</v>
      </c>
      <c r="L22" s="187">
        <f>L18+L20</f>
        <v>10.210333451999526</v>
      </c>
      <c r="M22" s="135">
        <f t="shared" ref="M22" si="1">M18+M20</f>
        <v>10.210333451999526</v>
      </c>
      <c r="N22" s="174"/>
      <c r="O22" s="175"/>
      <c r="P22" s="175"/>
      <c r="Q22" s="175"/>
      <c r="Y22" s="1" t="s">
        <v>109</v>
      </c>
      <c r="AA22" s="1" t="s">
        <v>109</v>
      </c>
    </row>
    <row r="23" spans="1:27" ht="100.5" customHeight="1">
      <c r="A23" s="55" t="s">
        <v>33</v>
      </c>
      <c r="B23" s="53" t="s">
        <v>30</v>
      </c>
      <c r="C23" s="292" t="s">
        <v>57</v>
      </c>
      <c r="D23" s="293"/>
      <c r="E23" s="61" t="s">
        <v>41</v>
      </c>
      <c r="F23" s="56">
        <v>1</v>
      </c>
      <c r="G23" s="56">
        <v>2</v>
      </c>
      <c r="H23" s="212">
        <f t="shared" si="0"/>
        <v>200</v>
      </c>
      <c r="I23" s="113" t="s">
        <v>58</v>
      </c>
      <c r="J23" s="79">
        <v>409431910</v>
      </c>
      <c r="K23" s="80">
        <f>'[1]Renja '!$Q$48</f>
        <v>44920000</v>
      </c>
      <c r="L23" s="186">
        <f>+K23/J23*100</f>
        <v>10.971299232636753</v>
      </c>
      <c r="M23" s="82">
        <f>L23</f>
        <v>10.971299232636753</v>
      </c>
      <c r="N23" s="166"/>
      <c r="O23" s="169"/>
      <c r="P23" s="169"/>
      <c r="Q23" s="200" t="s">
        <v>95</v>
      </c>
      <c r="S23" s="1">
        <f>O23+O20+O17</f>
        <v>0</v>
      </c>
      <c r="T23" s="1">
        <v>240</v>
      </c>
      <c r="U23" s="158">
        <f>G23+G24</f>
        <v>92</v>
      </c>
      <c r="V23" s="158">
        <f>F23+F24</f>
        <v>31</v>
      </c>
      <c r="W23" s="228">
        <f>U23/V23*100</f>
        <v>296.77419354838707</v>
      </c>
      <c r="Y23" s="1">
        <f>U23+U20+U17</f>
        <v>478</v>
      </c>
      <c r="Z23" s="1">
        <f>V23+V20+V17</f>
        <v>240</v>
      </c>
      <c r="AA23" s="226">
        <f>Y23/Z23*100</f>
        <v>199.16666666666666</v>
      </c>
    </row>
    <row r="24" spans="1:27" ht="48" customHeight="1">
      <c r="A24" s="25"/>
      <c r="B24" s="54"/>
      <c r="C24" s="294"/>
      <c r="D24" s="295"/>
      <c r="E24" s="15" t="s">
        <v>78</v>
      </c>
      <c r="F24" s="15">
        <v>30</v>
      </c>
      <c r="G24" s="110">
        <v>90</v>
      </c>
      <c r="H24" s="213">
        <f t="shared" si="0"/>
        <v>300</v>
      </c>
      <c r="I24" s="22"/>
      <c r="J24" s="31"/>
      <c r="K24" s="16"/>
      <c r="L24" s="63"/>
      <c r="M24" s="64"/>
      <c r="N24" s="166"/>
      <c r="O24" s="168"/>
      <c r="P24" s="168"/>
      <c r="Q24" s="168"/>
      <c r="S24" s="1">
        <f>S23/3</f>
        <v>0</v>
      </c>
      <c r="Y24" s="1">
        <f>Y23/3</f>
        <v>159.33333333333334</v>
      </c>
    </row>
    <row r="25" spans="1:27" ht="30.75" customHeight="1">
      <c r="A25" s="26"/>
      <c r="B25" s="285" t="s">
        <v>22</v>
      </c>
      <c r="C25" s="285"/>
      <c r="D25" s="285"/>
      <c r="E25" s="285"/>
      <c r="F25" s="285"/>
      <c r="G25" s="285"/>
      <c r="H25" s="286"/>
      <c r="I25" s="27" t="s">
        <v>25</v>
      </c>
      <c r="J25" s="28">
        <f>J23+J24</f>
        <v>409431910</v>
      </c>
      <c r="K25" s="37">
        <f>K23+K24</f>
        <v>44920000</v>
      </c>
      <c r="L25" s="187">
        <f>L23+L24</f>
        <v>10.971299232636753</v>
      </c>
      <c r="M25" s="135">
        <f t="shared" ref="M25" si="2">M23+M24</f>
        <v>10.971299232636753</v>
      </c>
      <c r="N25" s="174"/>
      <c r="O25" s="176"/>
      <c r="P25" s="185"/>
      <c r="Q25" s="175"/>
    </row>
    <row r="26" spans="1:27" ht="69.75" customHeight="1">
      <c r="A26" s="117"/>
      <c r="B26" s="118"/>
      <c r="C26" s="120"/>
      <c r="D26" s="119"/>
      <c r="E26" s="118"/>
      <c r="F26" s="118"/>
      <c r="G26" s="118"/>
      <c r="H26" s="98"/>
      <c r="I26" s="114" t="s">
        <v>59</v>
      </c>
      <c r="J26" s="99">
        <f>J28+J30+J32+J34</f>
        <v>750073940</v>
      </c>
      <c r="K26" s="188"/>
      <c r="L26" s="101"/>
      <c r="M26" s="137"/>
      <c r="N26" s="166"/>
      <c r="O26" s="168"/>
      <c r="P26" s="168"/>
      <c r="Q26" s="168"/>
    </row>
    <row r="27" spans="1:27" ht="177" customHeight="1">
      <c r="A27" s="115" t="s">
        <v>21</v>
      </c>
      <c r="B27" s="146" t="s">
        <v>82</v>
      </c>
      <c r="C27" s="296" t="s">
        <v>81</v>
      </c>
      <c r="D27" s="297"/>
      <c r="E27" s="121" t="s">
        <v>79</v>
      </c>
      <c r="F27" s="122">
        <v>3</v>
      </c>
      <c r="G27" s="121">
        <v>0</v>
      </c>
      <c r="H27" s="213">
        <f t="shared" ref="H27:H31" si="3">+G27/F27*100</f>
        <v>0</v>
      </c>
      <c r="I27" s="123" t="s">
        <v>62</v>
      </c>
      <c r="J27" s="124">
        <v>144300000</v>
      </c>
      <c r="K27" s="35">
        <v>0</v>
      </c>
      <c r="L27" s="189">
        <f>+K27/J27*100</f>
        <v>0</v>
      </c>
      <c r="M27" s="65">
        <f>L27</f>
        <v>0</v>
      </c>
      <c r="N27" s="166"/>
      <c r="O27" s="170"/>
      <c r="P27" s="170"/>
      <c r="Q27" s="201" t="s">
        <v>96</v>
      </c>
      <c r="U27" s="158">
        <f>G27+G28</f>
        <v>0</v>
      </c>
      <c r="V27" s="158">
        <f>F27+F28</f>
        <v>3</v>
      </c>
      <c r="W27" s="228">
        <f>U27/V27*100</f>
        <v>0</v>
      </c>
    </row>
    <row r="28" spans="1:27" ht="27" customHeight="1">
      <c r="A28" s="26"/>
      <c r="B28" s="285" t="s">
        <v>32</v>
      </c>
      <c r="C28" s="285"/>
      <c r="D28" s="285"/>
      <c r="E28" s="285"/>
      <c r="F28" s="285"/>
      <c r="G28" s="285"/>
      <c r="H28" s="286"/>
      <c r="I28" s="72" t="s">
        <v>25</v>
      </c>
      <c r="J28" s="28">
        <f>J24+J27</f>
        <v>144300000</v>
      </c>
      <c r="K28" s="28">
        <f>K27</f>
        <v>0</v>
      </c>
      <c r="L28" s="37">
        <f>L24+L27</f>
        <v>0</v>
      </c>
      <c r="M28" s="177">
        <f>M24+M27</f>
        <v>0</v>
      </c>
      <c r="N28" s="175"/>
      <c r="O28" s="175"/>
      <c r="P28" s="175"/>
      <c r="Q28" s="175"/>
    </row>
    <row r="29" spans="1:27" ht="116.25" customHeight="1">
      <c r="A29" s="55" t="s">
        <v>34</v>
      </c>
      <c r="B29" s="53" t="s">
        <v>60</v>
      </c>
      <c r="C29" s="292" t="s">
        <v>61</v>
      </c>
      <c r="D29" s="293"/>
      <c r="E29" s="67" t="s">
        <v>46</v>
      </c>
      <c r="F29" s="56">
        <v>1</v>
      </c>
      <c r="G29" s="56">
        <v>2</v>
      </c>
      <c r="H29" s="212">
        <f t="shared" si="3"/>
        <v>200</v>
      </c>
      <c r="I29" s="141" t="s">
        <v>63</v>
      </c>
      <c r="J29" s="90">
        <v>412473940</v>
      </c>
      <c r="K29" s="91">
        <f>'[1]Renja '!$Q$54</f>
        <v>75097790</v>
      </c>
      <c r="L29" s="189">
        <f>+K29/J29*100</f>
        <v>18.206675068975269</v>
      </c>
      <c r="M29" s="65">
        <f>L29</f>
        <v>18.206675068975269</v>
      </c>
      <c r="N29" s="166"/>
      <c r="O29" s="169"/>
      <c r="P29" s="169"/>
      <c r="Q29" s="201" t="s">
        <v>96</v>
      </c>
      <c r="R29" s="1">
        <v>2</v>
      </c>
      <c r="S29" s="1">
        <v>4</v>
      </c>
      <c r="T29" s="1">
        <f>R29/S29*100</f>
        <v>50</v>
      </c>
      <c r="U29" s="158">
        <f>G29+G30</f>
        <v>2</v>
      </c>
      <c r="V29" s="158">
        <f>F29+F30</f>
        <v>1</v>
      </c>
      <c r="W29" s="228">
        <f>U29/V29*100</f>
        <v>200</v>
      </c>
    </row>
    <row r="30" spans="1:27" ht="21.75" customHeight="1">
      <c r="A30" s="36"/>
      <c r="B30" s="285" t="s">
        <v>23</v>
      </c>
      <c r="C30" s="285"/>
      <c r="D30" s="285"/>
      <c r="E30" s="285"/>
      <c r="F30" s="285"/>
      <c r="G30" s="285"/>
      <c r="H30" s="285"/>
      <c r="I30" s="73" t="s">
        <v>25</v>
      </c>
      <c r="J30" s="37">
        <f t="shared" ref="J30:M30" si="4">J29</f>
        <v>412473940</v>
      </c>
      <c r="K30" s="37">
        <f>K29</f>
        <v>75097790</v>
      </c>
      <c r="L30" s="190">
        <f t="shared" si="4"/>
        <v>18.206675068975269</v>
      </c>
      <c r="M30" s="135">
        <f t="shared" si="4"/>
        <v>18.206675068975269</v>
      </c>
      <c r="N30" s="174"/>
      <c r="O30" s="175"/>
      <c r="P30" s="175"/>
      <c r="Q30" s="175"/>
    </row>
    <row r="31" spans="1:27" ht="110.25" customHeight="1">
      <c r="A31" s="134" t="s">
        <v>35</v>
      </c>
      <c r="B31" s="126" t="s">
        <v>60</v>
      </c>
      <c r="C31" s="298" t="s">
        <v>64</v>
      </c>
      <c r="D31" s="299"/>
      <c r="E31" s="67" t="s">
        <v>46</v>
      </c>
      <c r="F31" s="56">
        <v>1</v>
      </c>
      <c r="G31" s="143">
        <v>1</v>
      </c>
      <c r="H31" s="212">
        <f t="shared" si="3"/>
        <v>100</v>
      </c>
      <c r="I31" s="127" t="s">
        <v>65</v>
      </c>
      <c r="J31" s="128">
        <v>84400000</v>
      </c>
      <c r="K31" s="129">
        <v>0</v>
      </c>
      <c r="L31" s="186">
        <f>+K31/J31*100</f>
        <v>0</v>
      </c>
      <c r="M31" s="191">
        <f>L31</f>
        <v>0</v>
      </c>
      <c r="N31" s="166"/>
      <c r="O31" s="168"/>
      <c r="P31" s="168"/>
      <c r="Q31" s="201" t="s">
        <v>96</v>
      </c>
      <c r="R31" s="1" t="s">
        <v>25</v>
      </c>
      <c r="U31" s="158">
        <f>G31+G32</f>
        <v>1</v>
      </c>
      <c r="V31" s="158">
        <f>F31+F32</f>
        <v>1</v>
      </c>
      <c r="W31" s="228">
        <f>U31/V31*100</f>
        <v>100</v>
      </c>
    </row>
    <row r="32" spans="1:27" ht="21.75" customHeight="1">
      <c r="A32" s="36"/>
      <c r="B32" s="285" t="s">
        <v>36</v>
      </c>
      <c r="C32" s="285"/>
      <c r="D32" s="285"/>
      <c r="E32" s="285"/>
      <c r="F32" s="285"/>
      <c r="G32" s="285"/>
      <c r="H32" s="285"/>
      <c r="I32" s="125"/>
      <c r="J32" s="29">
        <f>SUM(J31)</f>
        <v>84400000</v>
      </c>
      <c r="K32" s="29">
        <f>SUM(K31)</f>
        <v>0</v>
      </c>
      <c r="L32" s="187">
        <f t="shared" ref="L32:M32" si="5">SUM(L31)</f>
        <v>0</v>
      </c>
      <c r="M32" s="135">
        <f t="shared" si="5"/>
        <v>0</v>
      </c>
      <c r="N32" s="174"/>
      <c r="O32" s="175"/>
      <c r="P32" s="175"/>
      <c r="Q32" s="175"/>
    </row>
    <row r="33" spans="1:24" ht="117.75" customHeight="1">
      <c r="A33" s="134" t="s">
        <v>66</v>
      </c>
      <c r="B33" s="54" t="s">
        <v>67</v>
      </c>
      <c r="C33" s="294" t="s">
        <v>68</v>
      </c>
      <c r="D33" s="295"/>
      <c r="E33" s="68" t="s">
        <v>47</v>
      </c>
      <c r="F33" s="69">
        <v>7</v>
      </c>
      <c r="G33" s="69">
        <v>4</v>
      </c>
      <c r="H33" s="212">
        <f>+G33/F33*100</f>
        <v>57.142857142857139</v>
      </c>
      <c r="I33" s="88" t="s">
        <v>70</v>
      </c>
      <c r="J33" s="182">
        <v>108900000</v>
      </c>
      <c r="K33" s="129">
        <f>'[1]Renja '!$Q$56</f>
        <v>7277930</v>
      </c>
      <c r="L33" s="204">
        <f>+K33/J33*100</f>
        <v>6.6831313131313133</v>
      </c>
      <c r="M33" s="205">
        <f>L33</f>
        <v>6.6831313131313133</v>
      </c>
      <c r="N33" s="174"/>
      <c r="O33" s="183"/>
      <c r="P33" s="183"/>
      <c r="Q33" s="203" t="s">
        <v>96</v>
      </c>
      <c r="U33" s="158">
        <f>G33+G34</f>
        <v>4</v>
      </c>
      <c r="V33" s="158">
        <f>F33+F34</f>
        <v>7</v>
      </c>
      <c r="W33" s="228">
        <f>U33/V33*100</f>
        <v>57.142857142857139</v>
      </c>
      <c r="X33" s="1" t="s">
        <v>25</v>
      </c>
    </row>
    <row r="34" spans="1:24" s="32" customFormat="1" ht="20.25">
      <c r="A34" s="300" t="s">
        <v>69</v>
      </c>
      <c r="B34" s="301"/>
      <c r="C34" s="301"/>
      <c r="D34" s="301"/>
      <c r="E34" s="302"/>
      <c r="F34" s="302"/>
      <c r="G34" s="302"/>
      <c r="H34" s="301"/>
      <c r="I34" s="27" t="s">
        <v>25</v>
      </c>
      <c r="J34" s="180">
        <f>J33</f>
        <v>108900000</v>
      </c>
      <c r="K34" s="180">
        <f>K33</f>
        <v>7277930</v>
      </c>
      <c r="L34" s="192">
        <f>L33</f>
        <v>6.6831313131313133</v>
      </c>
      <c r="M34" s="181">
        <f>M33</f>
        <v>6.6831313131313133</v>
      </c>
      <c r="N34" s="167"/>
      <c r="O34" s="178"/>
      <c r="P34" s="196"/>
      <c r="Q34" s="179"/>
      <c r="U34" s="32">
        <f>U33+U31+U29+U27</f>
        <v>7</v>
      </c>
      <c r="V34" s="32">
        <f>V33+V31+V29+V27</f>
        <v>12</v>
      </c>
      <c r="W34" s="32">
        <f>W33+W31+W29+W27</f>
        <v>357.14285714285711</v>
      </c>
      <c r="X34" s="229">
        <f>W34/4</f>
        <v>89.285714285714278</v>
      </c>
    </row>
    <row r="35" spans="1:24" s="32" customFormat="1" ht="26.25" customHeight="1" thickBot="1">
      <c r="A35" s="290" t="s">
        <v>71</v>
      </c>
      <c r="B35" s="291"/>
      <c r="C35" s="291"/>
      <c r="D35" s="291"/>
      <c r="E35" s="291"/>
      <c r="F35" s="291"/>
      <c r="G35" s="291"/>
      <c r="H35" s="291"/>
      <c r="I35" s="97" t="s">
        <v>25</v>
      </c>
      <c r="J35" s="41">
        <f>J34+J32+J30+J28+J25+J22+J19</f>
        <v>2490180850</v>
      </c>
      <c r="K35" s="41">
        <f>K34+K32+K30+K28+K25+K22+K19</f>
        <v>240606014</v>
      </c>
      <c r="L35" s="193">
        <f>L34+L32+L30+L28+L25+L22+L19</f>
        <v>53.053251705403135</v>
      </c>
      <c r="M35" s="193">
        <f>M34+M32+M30+M28+M25+M22+M19</f>
        <v>53.053251705403135</v>
      </c>
      <c r="N35" s="184"/>
      <c r="O35" s="171"/>
      <c r="P35" s="171"/>
      <c r="Q35" s="171"/>
    </row>
    <row r="36" spans="1:24" ht="38.25" customHeight="1" thickTop="1">
      <c r="L36" s="197" t="s">
        <v>25</v>
      </c>
    </row>
    <row r="37" spans="1:24">
      <c r="L37" s="194" t="s">
        <v>25</v>
      </c>
    </row>
    <row r="38" spans="1:24" ht="20.25">
      <c r="J38" s="133" t="s">
        <v>25</v>
      </c>
      <c r="L38" s="44" t="s">
        <v>25</v>
      </c>
      <c r="M38" s="44"/>
      <c r="N38" s="303" t="s">
        <v>99</v>
      </c>
      <c r="O38" s="303"/>
      <c r="P38" s="303"/>
      <c r="Q38" s="303"/>
    </row>
    <row r="39" spans="1:24" ht="8.25" customHeight="1">
      <c r="J39" s="133"/>
      <c r="L39" s="44"/>
      <c r="M39" s="44"/>
      <c r="N39" s="202"/>
      <c r="O39" s="202"/>
      <c r="P39" s="202"/>
      <c r="Q39" s="202"/>
    </row>
    <row r="40" spans="1:24" ht="18" customHeight="1">
      <c r="M40" s="43"/>
      <c r="N40" s="303" t="s">
        <v>97</v>
      </c>
      <c r="O40" s="303"/>
      <c r="P40" s="303"/>
      <c r="Q40" s="303"/>
    </row>
    <row r="41" spans="1:24" ht="20.25">
      <c r="I41" s="1" t="s">
        <v>25</v>
      </c>
      <c r="M41" s="44"/>
      <c r="N41" s="5"/>
      <c r="O41" s="5"/>
      <c r="P41" s="5"/>
      <c r="Q41" s="5"/>
    </row>
    <row r="42" spans="1:24" ht="20.25">
      <c r="M42" s="43"/>
      <c r="N42" s="5"/>
      <c r="O42" s="5"/>
      <c r="P42" s="5"/>
      <c r="Q42" s="5"/>
    </row>
    <row r="43" spans="1:24" ht="20.25">
      <c r="M43" s="43"/>
      <c r="N43" s="5"/>
      <c r="O43" s="5"/>
      <c r="P43" s="5"/>
      <c r="Q43" s="5"/>
    </row>
    <row r="44" spans="1:24" ht="21" customHeight="1">
      <c r="M44" s="5"/>
      <c r="N44" s="5"/>
      <c r="O44" s="5"/>
      <c r="P44" s="5"/>
      <c r="Q44" s="5"/>
    </row>
    <row r="45" spans="1:24" ht="20.25">
      <c r="M45" s="5"/>
      <c r="N45" s="303" t="s">
        <v>98</v>
      </c>
      <c r="O45" s="303"/>
      <c r="P45" s="303"/>
      <c r="Q45" s="303"/>
    </row>
    <row r="46" spans="1:24" ht="24.95" customHeight="1">
      <c r="M46" s="5"/>
      <c r="N46" s="303" t="s">
        <v>39</v>
      </c>
      <c r="O46" s="303"/>
      <c r="P46" s="303"/>
      <c r="Q46" s="303"/>
    </row>
    <row r="47" spans="1:24" ht="24.95" customHeight="1">
      <c r="M47" s="48"/>
      <c r="N47" s="303" t="s">
        <v>40</v>
      </c>
      <c r="O47" s="303"/>
      <c r="P47" s="303"/>
      <c r="Q47" s="303"/>
    </row>
    <row r="48" spans="1:24" ht="24.95" customHeight="1">
      <c r="M48" s="43"/>
    </row>
    <row r="49" spans="13:13" ht="20.25">
      <c r="M49" s="43"/>
    </row>
  </sheetData>
  <mergeCells count="50">
    <mergeCell ref="A2:M2"/>
    <mergeCell ref="F4:I4"/>
    <mergeCell ref="A5:D5"/>
    <mergeCell ref="F5:I5"/>
    <mergeCell ref="A8:A12"/>
    <mergeCell ref="B8:B12"/>
    <mergeCell ref="C8:H9"/>
    <mergeCell ref="I8:I12"/>
    <mergeCell ref="J8:M8"/>
    <mergeCell ref="C13:D13"/>
    <mergeCell ref="G10:G12"/>
    <mergeCell ref="K10:K12"/>
    <mergeCell ref="J9:M9"/>
    <mergeCell ref="C10:D12"/>
    <mergeCell ref="E10:E12"/>
    <mergeCell ref="F10:F12"/>
    <mergeCell ref="H10:H12"/>
    <mergeCell ref="J10:J12"/>
    <mergeCell ref="L10:L12"/>
    <mergeCell ref="M10:M12"/>
    <mergeCell ref="C14:D14"/>
    <mergeCell ref="C15:D15"/>
    <mergeCell ref="I15:I18"/>
    <mergeCell ref="B19:H19"/>
    <mergeCell ref="B20:B21"/>
    <mergeCell ref="C20:D21"/>
    <mergeCell ref="I20:I21"/>
    <mergeCell ref="A35:H35"/>
    <mergeCell ref="B22:H22"/>
    <mergeCell ref="C23:D24"/>
    <mergeCell ref="B25:H25"/>
    <mergeCell ref="C27:D27"/>
    <mergeCell ref="B28:H28"/>
    <mergeCell ref="C29:D29"/>
    <mergeCell ref="N40:Q40"/>
    <mergeCell ref="N45:Q45"/>
    <mergeCell ref="N46:Q46"/>
    <mergeCell ref="N47:Q47"/>
    <mergeCell ref="A1:P1"/>
    <mergeCell ref="N8:N12"/>
    <mergeCell ref="O8:O12"/>
    <mergeCell ref="P8:P12"/>
    <mergeCell ref="Q8:Q12"/>
    <mergeCell ref="Q16:Q17"/>
    <mergeCell ref="N38:Q38"/>
    <mergeCell ref="B30:H30"/>
    <mergeCell ref="C31:D31"/>
    <mergeCell ref="B32:H32"/>
    <mergeCell ref="C33:D33"/>
    <mergeCell ref="A34:H34"/>
  </mergeCells>
  <pageMargins left="1.33" right="0.17" top="0.31" bottom="0.25" header="0.26" footer="0.17"/>
  <pageSetup paperSize="5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D48"/>
  <sheetViews>
    <sheetView topLeftCell="E3" zoomScale="56" zoomScaleNormal="56" workbookViewId="0">
      <selection activeCell="U17" sqref="U17:AA24"/>
    </sheetView>
  </sheetViews>
  <sheetFormatPr defaultColWidth="9.140625" defaultRowHeight="15.75"/>
  <cols>
    <col min="1" max="1" width="5.5703125" style="1" customWidth="1"/>
    <col min="2" max="2" width="27.140625" style="1" customWidth="1"/>
    <col min="3" max="3" width="2.5703125" style="1" customWidth="1"/>
    <col min="4" max="4" width="22.7109375" style="1" customWidth="1"/>
    <col min="5" max="5" width="14.28515625" style="1" customWidth="1"/>
    <col min="6" max="6" width="11.85546875" style="1" customWidth="1"/>
    <col min="7" max="7" width="8.42578125" style="1" customWidth="1"/>
    <col min="8" max="8" width="10" style="1" customWidth="1"/>
    <col min="9" max="9" width="9.42578125" style="1" customWidth="1"/>
    <col min="10" max="10" width="9.5703125" style="1" customWidth="1"/>
    <col min="11" max="11" width="9.7109375" style="1" customWidth="1"/>
    <col min="12" max="12" width="24.85546875" style="1" customWidth="1"/>
    <col min="13" max="13" width="23.140625" style="1" customWidth="1"/>
    <col min="14" max="14" width="19.42578125" style="1" customWidth="1"/>
    <col min="15" max="15" width="19.5703125" style="1" customWidth="1"/>
    <col min="16" max="16" width="19.85546875" style="1" customWidth="1"/>
    <col min="17" max="17" width="20.28515625" style="1" customWidth="1"/>
    <col min="18" max="18" width="24.85546875" style="1" customWidth="1"/>
    <col min="19" max="19" width="11.140625" style="1" customWidth="1"/>
    <col min="20" max="20" width="9.140625" style="1"/>
    <col min="21" max="21" width="26" style="1" customWidth="1"/>
    <col min="22" max="22" width="9.140625" style="1"/>
    <col min="23" max="23" width="9.5703125" style="1" bestFit="1" customWidth="1"/>
    <col min="24" max="16384" width="9.140625" style="1"/>
  </cols>
  <sheetData>
    <row r="1" spans="1:19" ht="25.5">
      <c r="A1" s="248" t="s">
        <v>80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</row>
    <row r="2" spans="1:19" s="2" customFormat="1" ht="26.25" customHeight="1">
      <c r="A2" s="248" t="s">
        <v>83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</row>
    <row r="3" spans="1:19" s="2" customFormat="1" ht="26.25" customHeight="1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</row>
    <row r="4" spans="1:19" s="2" customFormat="1" ht="26.25" customHeight="1">
      <c r="A4" s="93" t="s">
        <v>0</v>
      </c>
      <c r="B4" s="93"/>
      <c r="C4" s="93"/>
      <c r="D4" s="93"/>
      <c r="E4" s="95"/>
      <c r="F4" s="249" t="s">
        <v>48</v>
      </c>
      <c r="G4" s="249"/>
      <c r="H4" s="249"/>
      <c r="I4" s="249"/>
      <c r="J4" s="249"/>
      <c r="K4" s="249"/>
      <c r="L4" s="249"/>
      <c r="M4" s="95"/>
      <c r="N4" s="95"/>
      <c r="O4" s="95"/>
      <c r="P4" s="95"/>
      <c r="Q4" s="95"/>
      <c r="R4" s="95"/>
      <c r="S4" s="95"/>
    </row>
    <row r="5" spans="1:19" s="2" customFormat="1" ht="26.25" customHeight="1">
      <c r="A5" s="250" t="s">
        <v>1</v>
      </c>
      <c r="B5" s="250"/>
      <c r="C5" s="250"/>
      <c r="D5" s="250"/>
      <c r="E5" s="95"/>
      <c r="F5" s="249" t="s">
        <v>84</v>
      </c>
      <c r="G5" s="249"/>
      <c r="H5" s="249"/>
      <c r="I5" s="249"/>
      <c r="J5" s="249"/>
      <c r="K5" s="249"/>
      <c r="L5" s="249"/>
      <c r="M5" s="95"/>
      <c r="N5" s="95"/>
      <c r="O5" s="95"/>
      <c r="P5" s="95"/>
      <c r="Q5" s="95"/>
      <c r="R5" s="95"/>
      <c r="S5" s="95"/>
    </row>
    <row r="6" spans="1:19" s="2" customFormat="1" ht="26.25" customHeight="1">
      <c r="A6" s="93" t="s">
        <v>49</v>
      </c>
      <c r="B6" s="93"/>
      <c r="C6" s="95"/>
      <c r="D6" s="95"/>
      <c r="E6" s="95"/>
      <c r="F6" s="94" t="s">
        <v>25</v>
      </c>
      <c r="G6" s="94"/>
      <c r="H6" s="94"/>
      <c r="I6" s="94"/>
      <c r="J6" s="94"/>
      <c r="K6" s="94"/>
      <c r="L6" s="94"/>
      <c r="M6" s="95"/>
      <c r="N6" s="95"/>
      <c r="O6" s="95"/>
      <c r="P6" s="95"/>
      <c r="Q6" s="95"/>
      <c r="R6" s="95"/>
      <c r="S6" s="95"/>
    </row>
    <row r="7" spans="1:19" s="2" customFormat="1" ht="15" customHeight="1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</row>
    <row r="8" spans="1:19" s="5" customFormat="1" ht="20.25" customHeight="1" thickTop="1" thickBot="1">
      <c r="A8" s="231" t="s">
        <v>2</v>
      </c>
      <c r="B8" s="234" t="s">
        <v>3</v>
      </c>
      <c r="C8" s="237" t="s">
        <v>4</v>
      </c>
      <c r="D8" s="238"/>
      <c r="E8" s="238"/>
      <c r="F8" s="238"/>
      <c r="G8" s="238"/>
      <c r="H8" s="238"/>
      <c r="I8" s="238"/>
      <c r="J8" s="238"/>
      <c r="K8" s="239"/>
      <c r="L8" s="243" t="s">
        <v>5</v>
      </c>
      <c r="M8" s="245" t="s">
        <v>6</v>
      </c>
      <c r="N8" s="246"/>
      <c r="O8" s="246"/>
      <c r="P8" s="246"/>
      <c r="Q8" s="246"/>
      <c r="R8" s="246"/>
      <c r="S8" s="247"/>
    </row>
    <row r="9" spans="1:19" s="5" customFormat="1" ht="19.5" customHeight="1" thickBot="1">
      <c r="A9" s="232"/>
      <c r="B9" s="235"/>
      <c r="C9" s="240"/>
      <c r="D9" s="241"/>
      <c r="E9" s="241"/>
      <c r="F9" s="241"/>
      <c r="G9" s="241"/>
      <c r="H9" s="241"/>
      <c r="I9" s="241"/>
      <c r="J9" s="241"/>
      <c r="K9" s="242"/>
      <c r="L9" s="244"/>
      <c r="M9" s="258" t="s">
        <v>7</v>
      </c>
      <c r="N9" s="259"/>
      <c r="O9" s="259"/>
      <c r="P9" s="259"/>
      <c r="Q9" s="259"/>
      <c r="R9" s="259"/>
      <c r="S9" s="260"/>
    </row>
    <row r="10" spans="1:19" s="5" customFormat="1" ht="19.5" customHeight="1" thickBot="1">
      <c r="A10" s="232"/>
      <c r="B10" s="235"/>
      <c r="C10" s="261" t="s">
        <v>8</v>
      </c>
      <c r="D10" s="262"/>
      <c r="E10" s="267" t="s">
        <v>9</v>
      </c>
      <c r="F10" s="267" t="s">
        <v>10</v>
      </c>
      <c r="G10" s="261" t="s">
        <v>72</v>
      </c>
      <c r="H10" s="308"/>
      <c r="I10" s="308"/>
      <c r="J10" s="262"/>
      <c r="K10" s="261" t="s">
        <v>11</v>
      </c>
      <c r="L10" s="244"/>
      <c r="M10" s="244" t="s">
        <v>12</v>
      </c>
      <c r="N10" s="312" t="s">
        <v>77</v>
      </c>
      <c r="O10" s="313"/>
      <c r="P10" s="313"/>
      <c r="Q10" s="314"/>
      <c r="R10" s="274" t="s">
        <v>13</v>
      </c>
      <c r="S10" s="277" t="s">
        <v>11</v>
      </c>
    </row>
    <row r="11" spans="1:19" s="5" customFormat="1" ht="21" customHeight="1" thickBot="1">
      <c r="A11" s="232"/>
      <c r="B11" s="235"/>
      <c r="C11" s="263"/>
      <c r="D11" s="264"/>
      <c r="E11" s="235"/>
      <c r="F11" s="235"/>
      <c r="G11" s="309"/>
      <c r="H11" s="310"/>
      <c r="I11" s="310"/>
      <c r="J11" s="311"/>
      <c r="K11" s="263"/>
      <c r="L11" s="244"/>
      <c r="M11" s="244"/>
      <c r="N11" s="304" t="s">
        <v>73</v>
      </c>
      <c r="O11" s="304" t="s">
        <v>74</v>
      </c>
      <c r="P11" s="304" t="s">
        <v>75</v>
      </c>
      <c r="Q11" s="306" t="s">
        <v>76</v>
      </c>
      <c r="R11" s="275"/>
      <c r="S11" s="278"/>
    </row>
    <row r="12" spans="1:19" s="5" customFormat="1" ht="41.25" thickBot="1">
      <c r="A12" s="233"/>
      <c r="B12" s="236"/>
      <c r="C12" s="265"/>
      <c r="D12" s="266"/>
      <c r="E12" s="236"/>
      <c r="F12" s="236"/>
      <c r="G12" s="145" t="s">
        <v>73</v>
      </c>
      <c r="H12" s="145" t="s">
        <v>74</v>
      </c>
      <c r="I12" s="145" t="s">
        <v>75</v>
      </c>
      <c r="J12" s="145" t="s">
        <v>76</v>
      </c>
      <c r="K12" s="265" t="s">
        <v>14</v>
      </c>
      <c r="L12" s="244"/>
      <c r="M12" s="244"/>
      <c r="N12" s="305"/>
      <c r="O12" s="305"/>
      <c r="P12" s="305"/>
      <c r="Q12" s="307"/>
      <c r="R12" s="276"/>
      <c r="S12" s="278"/>
    </row>
    <row r="13" spans="1:19" s="5" customFormat="1" ht="21" thickBot="1">
      <c r="A13" s="6" t="s">
        <v>15</v>
      </c>
      <c r="B13" s="51" t="s">
        <v>16</v>
      </c>
      <c r="C13" s="279" t="s">
        <v>17</v>
      </c>
      <c r="D13" s="279"/>
      <c r="E13" s="96">
        <v>4</v>
      </c>
      <c r="F13" s="7">
        <v>5</v>
      </c>
      <c r="G13" s="315">
        <v>6</v>
      </c>
      <c r="H13" s="316"/>
      <c r="I13" s="316"/>
      <c r="J13" s="317"/>
      <c r="K13" s="8">
        <v>7</v>
      </c>
      <c r="L13" s="9">
        <v>8</v>
      </c>
      <c r="M13" s="9">
        <v>9</v>
      </c>
      <c r="N13" s="10">
        <v>10</v>
      </c>
      <c r="O13" s="10">
        <v>15</v>
      </c>
      <c r="P13" s="11">
        <v>16</v>
      </c>
      <c r="Q13" s="144">
        <v>17</v>
      </c>
      <c r="R13" s="12">
        <v>17</v>
      </c>
      <c r="S13" s="13">
        <v>18</v>
      </c>
    </row>
    <row r="14" spans="1:19" ht="64.5" customHeight="1" thickTop="1">
      <c r="A14" s="60" t="s">
        <v>25</v>
      </c>
      <c r="B14" s="49" t="s">
        <v>25</v>
      </c>
      <c r="C14" s="251" t="s">
        <v>25</v>
      </c>
      <c r="D14" s="252"/>
      <c r="E14" s="84"/>
      <c r="F14" s="14"/>
      <c r="G14" s="15"/>
      <c r="H14" s="15"/>
      <c r="I14" s="15"/>
      <c r="J14" s="15"/>
      <c r="K14" s="70"/>
      <c r="L14" s="71" t="s">
        <v>44</v>
      </c>
      <c r="M14" s="132">
        <f>M19+M22+M25</f>
        <v>1740106910</v>
      </c>
      <c r="N14" s="17"/>
      <c r="O14" s="17"/>
      <c r="P14" s="18"/>
      <c r="Q14" s="17"/>
      <c r="R14" s="19"/>
      <c r="S14" s="20"/>
    </row>
    <row r="15" spans="1:19" ht="64.5" customHeight="1">
      <c r="A15" s="57" t="s">
        <v>18</v>
      </c>
      <c r="B15" s="49" t="s">
        <v>50</v>
      </c>
      <c r="C15" s="280" t="s">
        <v>51</v>
      </c>
      <c r="D15" s="281"/>
      <c r="E15" s="58"/>
      <c r="F15" s="58"/>
      <c r="G15" s="15"/>
      <c r="H15" s="15"/>
      <c r="I15" s="15"/>
      <c r="J15" s="15"/>
      <c r="K15" s="16"/>
      <c r="L15" s="282" t="s">
        <v>45</v>
      </c>
      <c r="M15" s="59"/>
      <c r="N15" s="16"/>
      <c r="O15" s="16"/>
      <c r="P15" s="23"/>
      <c r="Q15" s="16"/>
      <c r="R15" s="24"/>
      <c r="S15" s="20"/>
    </row>
    <row r="16" spans="1:19" ht="24" customHeight="1">
      <c r="A16" s="21"/>
      <c r="B16" s="50" t="s">
        <v>25</v>
      </c>
      <c r="C16" s="52" t="s">
        <v>26</v>
      </c>
      <c r="D16" s="33" t="s">
        <v>27</v>
      </c>
      <c r="E16" s="85" t="s">
        <v>41</v>
      </c>
      <c r="F16" s="56">
        <v>10</v>
      </c>
      <c r="G16" s="56">
        <v>2</v>
      </c>
      <c r="H16" s="56"/>
      <c r="I16" s="56"/>
      <c r="J16" s="56"/>
      <c r="K16" s="56"/>
      <c r="L16" s="282"/>
      <c r="M16" s="153">
        <v>698650000</v>
      </c>
      <c r="N16" s="62">
        <v>48778434</v>
      </c>
      <c r="O16" s="62">
        <v>0</v>
      </c>
      <c r="P16" s="76">
        <v>0</v>
      </c>
      <c r="Q16" s="62">
        <v>0</v>
      </c>
      <c r="R16" s="81">
        <f>N16+O16+P16+Q16</f>
        <v>48778434</v>
      </c>
      <c r="S16" s="82">
        <f>R16/M16*100</f>
        <v>6.9818126386602728</v>
      </c>
    </row>
    <row r="17" spans="1:27" ht="44.25" customHeight="1">
      <c r="A17" s="21"/>
      <c r="B17" s="22"/>
      <c r="C17" s="52" t="s">
        <v>26</v>
      </c>
      <c r="D17" s="33" t="s">
        <v>28</v>
      </c>
      <c r="E17" s="142" t="s">
        <v>42</v>
      </c>
      <c r="F17" s="56">
        <v>30</v>
      </c>
      <c r="G17" s="56">
        <v>17</v>
      </c>
      <c r="H17" s="56"/>
      <c r="I17" s="56"/>
      <c r="J17" s="56"/>
      <c r="K17" s="56"/>
      <c r="L17" s="282"/>
      <c r="M17" s="77"/>
      <c r="N17" s="16"/>
      <c r="O17" s="16"/>
      <c r="P17" s="23"/>
      <c r="Q17" s="16"/>
      <c r="R17" s="24"/>
      <c r="S17" s="20"/>
      <c r="U17" s="158">
        <f>G16+G17+G18</f>
        <v>363</v>
      </c>
      <c r="V17" s="158">
        <f>F16+F17+F18</f>
        <v>740</v>
      </c>
      <c r="W17" s="159">
        <f>U17/V17*100</f>
        <v>49.054054054054049</v>
      </c>
    </row>
    <row r="18" spans="1:27" ht="41.25" customHeight="1">
      <c r="A18" s="25"/>
      <c r="B18" s="22"/>
      <c r="C18" s="52" t="s">
        <v>26</v>
      </c>
      <c r="D18" s="38" t="s">
        <v>29</v>
      </c>
      <c r="E18" s="86" t="s">
        <v>43</v>
      </c>
      <c r="F18" s="56">
        <v>700</v>
      </c>
      <c r="G18" s="56">
        <v>344</v>
      </c>
      <c r="H18" s="56"/>
      <c r="I18" s="56"/>
      <c r="J18" s="56"/>
      <c r="K18" s="56"/>
      <c r="L18" s="283"/>
      <c r="M18" s="66"/>
      <c r="N18" s="74"/>
      <c r="O18" s="35"/>
      <c r="P18" s="39"/>
      <c r="Q18" s="62"/>
      <c r="R18" s="75"/>
      <c r="S18" s="64"/>
    </row>
    <row r="19" spans="1:27" s="30" customFormat="1" ht="20.25">
      <c r="A19" s="26"/>
      <c r="B19" s="285" t="s">
        <v>20</v>
      </c>
      <c r="C19" s="285"/>
      <c r="D19" s="285"/>
      <c r="E19" s="285"/>
      <c r="F19" s="285"/>
      <c r="G19" s="285"/>
      <c r="H19" s="285"/>
      <c r="I19" s="285"/>
      <c r="J19" s="285"/>
      <c r="K19" s="286"/>
      <c r="L19" s="27" t="s">
        <v>25</v>
      </c>
      <c r="M19" s="28">
        <f>M16+M18</f>
        <v>698650000</v>
      </c>
      <c r="N19" s="28">
        <f>N16+N18</f>
        <v>48778434</v>
      </c>
      <c r="O19" s="28">
        <f t="shared" ref="O19:Q19" si="0">O16+O18</f>
        <v>0</v>
      </c>
      <c r="P19" s="28">
        <f t="shared" si="0"/>
        <v>0</v>
      </c>
      <c r="Q19" s="37">
        <f t="shared" si="0"/>
        <v>0</v>
      </c>
      <c r="R19" s="29">
        <f>R16+R18</f>
        <v>48778434</v>
      </c>
      <c r="S19" s="135">
        <f>S16+S18</f>
        <v>6.9818126386602728</v>
      </c>
    </row>
    <row r="20" spans="1:27" ht="94.5" customHeight="1">
      <c r="A20" s="106" t="s">
        <v>19</v>
      </c>
      <c r="B20" s="287" t="s">
        <v>52</v>
      </c>
      <c r="C20" s="287" t="s">
        <v>53</v>
      </c>
      <c r="D20" s="287"/>
      <c r="E20" s="108" t="s">
        <v>54</v>
      </c>
      <c r="F20" s="111">
        <v>50</v>
      </c>
      <c r="G20" s="56">
        <v>9</v>
      </c>
      <c r="H20" s="56"/>
      <c r="I20" s="56"/>
      <c r="J20" s="56"/>
      <c r="K20" s="147"/>
      <c r="L20" s="289" t="s">
        <v>56</v>
      </c>
      <c r="M20" s="78">
        <v>632025000</v>
      </c>
      <c r="N20" s="87">
        <v>129063720</v>
      </c>
      <c r="O20" s="89">
        <v>0</v>
      </c>
      <c r="P20" s="89">
        <v>0</v>
      </c>
      <c r="Q20" s="89">
        <v>0</v>
      </c>
      <c r="R20" s="81">
        <f>N20+O20+P20+Q20</f>
        <v>129063720</v>
      </c>
      <c r="S20" s="82">
        <f>R20/M20*100</f>
        <v>20.420666903999052</v>
      </c>
      <c r="U20" s="158">
        <f>G20+G21</f>
        <v>23</v>
      </c>
      <c r="V20" s="158">
        <f>F20+F21</f>
        <v>120</v>
      </c>
      <c r="W20" s="159">
        <f>U20/V20*100</f>
        <v>19.166666666666668</v>
      </c>
    </row>
    <row r="21" spans="1:27" ht="128.25" customHeight="1">
      <c r="A21" s="107"/>
      <c r="B21" s="288"/>
      <c r="C21" s="288"/>
      <c r="D21" s="288"/>
      <c r="E21" s="109" t="s">
        <v>55</v>
      </c>
      <c r="F21" s="112">
        <v>70</v>
      </c>
      <c r="G21" s="56">
        <v>14</v>
      </c>
      <c r="H21" s="56"/>
      <c r="I21" s="56"/>
      <c r="J21" s="56"/>
      <c r="K21" s="148"/>
      <c r="L21" s="288"/>
      <c r="M21" s="102"/>
      <c r="N21" s="103"/>
      <c r="O21" s="104"/>
      <c r="P21" s="104"/>
      <c r="Q21" s="83"/>
      <c r="R21" s="105"/>
      <c r="S21" s="136"/>
    </row>
    <row r="22" spans="1:27" ht="25.5" customHeight="1">
      <c r="A22" s="26"/>
      <c r="B22" s="285" t="s">
        <v>31</v>
      </c>
      <c r="C22" s="285"/>
      <c r="D22" s="285"/>
      <c r="E22" s="285"/>
      <c r="F22" s="285"/>
      <c r="G22" s="285"/>
      <c r="H22" s="285"/>
      <c r="I22" s="285"/>
      <c r="J22" s="285"/>
      <c r="K22" s="286"/>
      <c r="L22" s="27" t="s">
        <v>25</v>
      </c>
      <c r="M22" s="28">
        <f>M18+M20</f>
        <v>632025000</v>
      </c>
      <c r="N22" s="28">
        <f>N20</f>
        <v>129063720</v>
      </c>
      <c r="O22" s="28">
        <f t="shared" ref="O22:S22" si="1">O18+O20</f>
        <v>0</v>
      </c>
      <c r="P22" s="28">
        <f t="shared" si="1"/>
        <v>0</v>
      </c>
      <c r="Q22" s="37">
        <f t="shared" si="1"/>
        <v>0</v>
      </c>
      <c r="R22" s="29">
        <f>R18+R20</f>
        <v>129063720</v>
      </c>
      <c r="S22" s="135">
        <f t="shared" si="1"/>
        <v>20.420666903999052</v>
      </c>
    </row>
    <row r="23" spans="1:27" ht="100.5" customHeight="1">
      <c r="A23" s="55" t="s">
        <v>33</v>
      </c>
      <c r="B23" s="53" t="s">
        <v>30</v>
      </c>
      <c r="C23" s="292" t="s">
        <v>57</v>
      </c>
      <c r="D23" s="293"/>
      <c r="E23" s="61" t="s">
        <v>41</v>
      </c>
      <c r="F23" s="56">
        <v>10</v>
      </c>
      <c r="G23" s="56">
        <v>2</v>
      </c>
      <c r="H23" s="56"/>
      <c r="I23" s="56"/>
      <c r="J23" s="56"/>
      <c r="K23" s="149"/>
      <c r="L23" s="113" t="s">
        <v>58</v>
      </c>
      <c r="M23" s="79">
        <v>409431910</v>
      </c>
      <c r="N23" s="80">
        <v>57317400</v>
      </c>
      <c r="O23" s="80">
        <v>0</v>
      </c>
      <c r="P23" s="80">
        <v>0</v>
      </c>
      <c r="Q23" s="80">
        <v>0</v>
      </c>
      <c r="R23" s="81">
        <f>N23+O23+P23+Q23</f>
        <v>57317400</v>
      </c>
      <c r="S23" s="82">
        <f>R23/M23*100</f>
        <v>13.999250815599595</v>
      </c>
      <c r="U23" s="158">
        <f>G23+G24</f>
        <v>92</v>
      </c>
      <c r="V23" s="158">
        <f>F23+F24</f>
        <v>160</v>
      </c>
      <c r="W23" s="158">
        <f>U23/V23*100</f>
        <v>57.499999999999993</v>
      </c>
      <c r="Y23" s="1">
        <f>U23+U20+U17</f>
        <v>478</v>
      </c>
      <c r="Z23" s="1">
        <v>240</v>
      </c>
      <c r="AA23" s="1">
        <f>Y23/Z23*100</f>
        <v>199.16666666666666</v>
      </c>
    </row>
    <row r="24" spans="1:27" ht="48" customHeight="1">
      <c r="A24" s="25"/>
      <c r="B24" s="54"/>
      <c r="C24" s="294"/>
      <c r="D24" s="295"/>
      <c r="E24" s="15" t="s">
        <v>78</v>
      </c>
      <c r="F24" s="15">
        <v>150</v>
      </c>
      <c r="G24" s="110">
        <v>90</v>
      </c>
      <c r="H24" s="110"/>
      <c r="I24" s="110"/>
      <c r="J24" s="110"/>
      <c r="K24" s="34"/>
      <c r="L24" s="22"/>
      <c r="M24" s="31"/>
      <c r="N24" s="16"/>
      <c r="O24" s="62"/>
      <c r="P24" s="62"/>
      <c r="Q24" s="62"/>
      <c r="R24" s="63"/>
      <c r="S24" s="64"/>
      <c r="Y24" s="1">
        <f>Y23/3</f>
        <v>159.33333333333334</v>
      </c>
    </row>
    <row r="25" spans="1:27" ht="30.75" customHeight="1">
      <c r="A25" s="26"/>
      <c r="B25" s="285" t="s">
        <v>22</v>
      </c>
      <c r="C25" s="285"/>
      <c r="D25" s="285"/>
      <c r="E25" s="285"/>
      <c r="F25" s="285"/>
      <c r="G25" s="285"/>
      <c r="H25" s="285"/>
      <c r="I25" s="285"/>
      <c r="J25" s="285"/>
      <c r="K25" s="286"/>
      <c r="L25" s="27" t="s">
        <v>25</v>
      </c>
      <c r="M25" s="28">
        <f>M23+M24</f>
        <v>409431910</v>
      </c>
      <c r="N25" s="28">
        <f>N23+N24</f>
        <v>57317400</v>
      </c>
      <c r="O25" s="28">
        <f t="shared" ref="O25:S25" si="2">O23+O24</f>
        <v>0</v>
      </c>
      <c r="P25" s="28">
        <f t="shared" si="2"/>
        <v>0</v>
      </c>
      <c r="Q25" s="37">
        <f t="shared" si="2"/>
        <v>0</v>
      </c>
      <c r="R25" s="29">
        <f>R23+R24</f>
        <v>57317400</v>
      </c>
      <c r="S25" s="135">
        <f t="shared" si="2"/>
        <v>13.999250815599595</v>
      </c>
      <c r="U25" s="156">
        <f>R25+R22+R19</f>
        <v>235159554</v>
      </c>
      <c r="V25" s="155">
        <f>S25+S22+S19</f>
        <v>41.401730358258916</v>
      </c>
    </row>
    <row r="26" spans="1:27" ht="69.75" customHeight="1">
      <c r="A26" s="117"/>
      <c r="B26" s="118"/>
      <c r="C26" s="120"/>
      <c r="D26" s="119"/>
      <c r="E26" s="118"/>
      <c r="F26" s="118"/>
      <c r="G26" s="118"/>
      <c r="H26" s="118"/>
      <c r="I26" s="118"/>
      <c r="J26" s="118"/>
      <c r="K26" s="98"/>
      <c r="L26" s="114" t="s">
        <v>59</v>
      </c>
      <c r="M26" s="99">
        <f>M28+M30+M32+M34</f>
        <v>750073940</v>
      </c>
      <c r="N26" s="99"/>
      <c r="O26" s="99"/>
      <c r="P26" s="99"/>
      <c r="Q26" s="100"/>
      <c r="R26" s="101"/>
      <c r="S26" s="137"/>
    </row>
    <row r="27" spans="1:27" ht="177" customHeight="1">
      <c r="A27" s="115" t="s">
        <v>21</v>
      </c>
      <c r="B27" s="146" t="s">
        <v>82</v>
      </c>
      <c r="C27" s="296" t="s">
        <v>81</v>
      </c>
      <c r="D27" s="297"/>
      <c r="E27" s="121" t="s">
        <v>79</v>
      </c>
      <c r="F27" s="122">
        <v>15</v>
      </c>
      <c r="G27" s="121">
        <v>2</v>
      </c>
      <c r="H27" s="121"/>
      <c r="I27" s="121"/>
      <c r="J27" s="121"/>
      <c r="K27" s="116"/>
      <c r="L27" s="123" t="s">
        <v>62</v>
      </c>
      <c r="M27" s="124">
        <v>144300000</v>
      </c>
      <c r="N27" s="35">
        <v>0</v>
      </c>
      <c r="O27" s="35">
        <v>0</v>
      </c>
      <c r="P27" s="35">
        <v>0</v>
      </c>
      <c r="Q27" s="35">
        <v>0</v>
      </c>
      <c r="R27" s="154">
        <f>N27+O27+P27+Q27</f>
        <v>0</v>
      </c>
      <c r="S27" s="65">
        <f>R27/M27*100</f>
        <v>0</v>
      </c>
      <c r="U27" s="160">
        <v>2</v>
      </c>
      <c r="V27" s="160">
        <v>15</v>
      </c>
      <c r="W27" s="160">
        <f>U27/V27*100</f>
        <v>13.333333333333334</v>
      </c>
    </row>
    <row r="28" spans="1:27" ht="27" customHeight="1">
      <c r="A28" s="26"/>
      <c r="B28" s="285" t="s">
        <v>32</v>
      </c>
      <c r="C28" s="285"/>
      <c r="D28" s="285"/>
      <c r="E28" s="285"/>
      <c r="F28" s="285"/>
      <c r="G28" s="285"/>
      <c r="H28" s="285"/>
      <c r="I28" s="285"/>
      <c r="J28" s="285"/>
      <c r="K28" s="286"/>
      <c r="L28" s="72" t="s">
        <v>25</v>
      </c>
      <c r="M28" s="28">
        <f>M24+M27</f>
        <v>144300000</v>
      </c>
      <c r="N28" s="28">
        <f>N27</f>
        <v>0</v>
      </c>
      <c r="O28" s="28">
        <f t="shared" ref="O28:Q28" si="3">O24+O27</f>
        <v>0</v>
      </c>
      <c r="P28" s="28">
        <f t="shared" si="3"/>
        <v>0</v>
      </c>
      <c r="Q28" s="37">
        <f t="shared" si="3"/>
        <v>0</v>
      </c>
      <c r="R28" s="29">
        <f>R24+R27</f>
        <v>0</v>
      </c>
      <c r="S28" s="135">
        <f>S24+S27</f>
        <v>0</v>
      </c>
    </row>
    <row r="29" spans="1:27" ht="116.25" customHeight="1">
      <c r="A29" s="55" t="s">
        <v>34</v>
      </c>
      <c r="B29" s="53" t="s">
        <v>60</v>
      </c>
      <c r="C29" s="292" t="s">
        <v>61</v>
      </c>
      <c r="D29" s="293"/>
      <c r="E29" s="67" t="s">
        <v>46</v>
      </c>
      <c r="F29" s="56">
        <v>4</v>
      </c>
      <c r="G29" s="56">
        <v>2</v>
      </c>
      <c r="H29" s="56"/>
      <c r="I29" s="56"/>
      <c r="J29" s="56"/>
      <c r="K29" s="150"/>
      <c r="L29" s="141" t="s">
        <v>63</v>
      </c>
      <c r="M29" s="90">
        <v>412473940</v>
      </c>
      <c r="N29" s="91">
        <v>75997790</v>
      </c>
      <c r="O29" s="92">
        <v>0</v>
      </c>
      <c r="P29" s="91">
        <v>0</v>
      </c>
      <c r="Q29" s="91">
        <v>0</v>
      </c>
      <c r="R29" s="81">
        <f>N29+O29+P29+Q29</f>
        <v>75997790</v>
      </c>
      <c r="S29" s="82">
        <f>R29/M29*100</f>
        <v>18.424870671829595</v>
      </c>
      <c r="U29" s="158">
        <f>G29+G31+G31+G33</f>
        <v>10</v>
      </c>
      <c r="V29" s="158">
        <v>12</v>
      </c>
      <c r="W29" s="159">
        <f>U29/V29*100</f>
        <v>83.333333333333343</v>
      </c>
      <c r="X29" s="1">
        <v>2</v>
      </c>
      <c r="Y29" s="1">
        <v>4</v>
      </c>
      <c r="Z29" s="1">
        <f>X29/Y29*100</f>
        <v>50</v>
      </c>
    </row>
    <row r="30" spans="1:27" ht="21.75" customHeight="1">
      <c r="A30" s="36"/>
      <c r="B30" s="285" t="s">
        <v>23</v>
      </c>
      <c r="C30" s="285"/>
      <c r="D30" s="285"/>
      <c r="E30" s="285"/>
      <c r="F30" s="285"/>
      <c r="G30" s="285"/>
      <c r="H30" s="285"/>
      <c r="I30" s="285"/>
      <c r="J30" s="285"/>
      <c r="K30" s="285"/>
      <c r="L30" s="73" t="s">
        <v>25</v>
      </c>
      <c r="M30" s="37">
        <f t="shared" ref="M30:S30" si="4">M29</f>
        <v>412473940</v>
      </c>
      <c r="N30" s="37">
        <f>N29</f>
        <v>75997790</v>
      </c>
      <c r="O30" s="37">
        <f t="shared" si="4"/>
        <v>0</v>
      </c>
      <c r="P30" s="37">
        <f t="shared" si="4"/>
        <v>0</v>
      </c>
      <c r="Q30" s="37">
        <f t="shared" si="4"/>
        <v>0</v>
      </c>
      <c r="R30" s="37">
        <f t="shared" si="4"/>
        <v>75997790</v>
      </c>
      <c r="S30" s="135">
        <f t="shared" si="4"/>
        <v>18.424870671829595</v>
      </c>
    </row>
    <row r="31" spans="1:27" ht="110.25" customHeight="1">
      <c r="A31" s="134" t="s">
        <v>35</v>
      </c>
      <c r="B31" s="126" t="s">
        <v>60</v>
      </c>
      <c r="C31" s="298" t="s">
        <v>64</v>
      </c>
      <c r="D31" s="299"/>
      <c r="E31" s="67" t="s">
        <v>46</v>
      </c>
      <c r="F31" s="56">
        <v>4</v>
      </c>
      <c r="G31" s="143">
        <v>2</v>
      </c>
      <c r="H31" s="56"/>
      <c r="I31" s="56"/>
      <c r="J31" s="56"/>
      <c r="K31" s="151"/>
      <c r="L31" s="127" t="s">
        <v>65</v>
      </c>
      <c r="M31" s="128">
        <v>84400000</v>
      </c>
      <c r="N31" s="129">
        <v>7277930</v>
      </c>
      <c r="O31" s="129">
        <v>0</v>
      </c>
      <c r="P31" s="129">
        <v>0</v>
      </c>
      <c r="Q31" s="129">
        <v>0</v>
      </c>
      <c r="R31" s="131">
        <f>N31+O31+P31+Q31</f>
        <v>7277930</v>
      </c>
      <c r="S31" s="82">
        <f>R31/M31*100</f>
        <v>8.6231398104265402</v>
      </c>
      <c r="X31" s="1">
        <f>G27+G29+G31+G33</f>
        <v>10</v>
      </c>
    </row>
    <row r="32" spans="1:27" ht="21.75" customHeight="1">
      <c r="A32" s="36"/>
      <c r="B32" s="285" t="s">
        <v>36</v>
      </c>
      <c r="C32" s="285"/>
      <c r="D32" s="285"/>
      <c r="E32" s="285"/>
      <c r="F32" s="285"/>
      <c r="G32" s="285"/>
      <c r="H32" s="285"/>
      <c r="I32" s="285"/>
      <c r="J32" s="285"/>
      <c r="K32" s="285"/>
      <c r="L32" s="125"/>
      <c r="M32" s="29">
        <f>SUM(M31)</f>
        <v>84400000</v>
      </c>
      <c r="N32" s="29">
        <f>SUM(N31)</f>
        <v>7277930</v>
      </c>
      <c r="O32" s="29">
        <f t="shared" ref="O32:S32" si="5">SUM(O31)</f>
        <v>0</v>
      </c>
      <c r="P32" s="29">
        <f t="shared" si="5"/>
        <v>0</v>
      </c>
      <c r="Q32" s="29">
        <f t="shared" si="5"/>
        <v>0</v>
      </c>
      <c r="R32" s="29">
        <f t="shared" si="5"/>
        <v>7277930</v>
      </c>
      <c r="S32" s="135">
        <f t="shared" si="5"/>
        <v>8.6231398104265402</v>
      </c>
    </row>
    <row r="33" spans="1:30" ht="117.75" customHeight="1">
      <c r="A33" s="134" t="s">
        <v>66</v>
      </c>
      <c r="B33" s="54" t="s">
        <v>67</v>
      </c>
      <c r="C33" s="294" t="s">
        <v>68</v>
      </c>
      <c r="D33" s="295"/>
      <c r="E33" s="68" t="s">
        <v>47</v>
      </c>
      <c r="F33" s="69">
        <v>20</v>
      </c>
      <c r="G33" s="69">
        <v>4</v>
      </c>
      <c r="H33" s="69"/>
      <c r="I33" s="69"/>
      <c r="J33" s="69"/>
      <c r="K33" s="152"/>
      <c r="L33" s="88" t="s">
        <v>70</v>
      </c>
      <c r="M33" s="78">
        <v>108900000</v>
      </c>
      <c r="N33" s="129">
        <v>7277930</v>
      </c>
      <c r="O33" s="89">
        <v>0</v>
      </c>
      <c r="P33" s="89">
        <v>0</v>
      </c>
      <c r="Q33" s="89">
        <v>0</v>
      </c>
      <c r="R33" s="105">
        <f>N33+O33+P33+P33+Q33</f>
        <v>7277930</v>
      </c>
      <c r="S33" s="130">
        <f>R33/M33*100</f>
        <v>6.6831313131313133</v>
      </c>
      <c r="U33" s="158">
        <v>4</v>
      </c>
      <c r="V33" s="158">
        <v>20</v>
      </c>
      <c r="W33" s="158">
        <f>U33/V33*100</f>
        <v>20</v>
      </c>
      <c r="AB33" s="1">
        <v>4</v>
      </c>
      <c r="AC33" s="1">
        <v>7</v>
      </c>
      <c r="AD33" s="1">
        <f>AB33/AC33*100</f>
        <v>57.142857142857139</v>
      </c>
    </row>
    <row r="34" spans="1:30" s="32" customFormat="1" ht="20.25">
      <c r="A34" s="300" t="s">
        <v>69</v>
      </c>
      <c r="B34" s="301"/>
      <c r="C34" s="301"/>
      <c r="D34" s="301"/>
      <c r="E34" s="302"/>
      <c r="F34" s="302"/>
      <c r="G34" s="302"/>
      <c r="H34" s="302"/>
      <c r="I34" s="302"/>
      <c r="J34" s="302"/>
      <c r="K34" s="301"/>
      <c r="L34" s="27" t="s">
        <v>25</v>
      </c>
      <c r="M34" s="40">
        <f>M33</f>
        <v>108900000</v>
      </c>
      <c r="N34" s="40">
        <f>N33</f>
        <v>7277930</v>
      </c>
      <c r="O34" s="40">
        <f t="shared" ref="O34:R34" si="6">O33</f>
        <v>0</v>
      </c>
      <c r="P34" s="40">
        <f t="shared" si="6"/>
        <v>0</v>
      </c>
      <c r="Q34" s="40">
        <f t="shared" si="6"/>
        <v>0</v>
      </c>
      <c r="R34" s="40">
        <f t="shared" si="6"/>
        <v>7277930</v>
      </c>
      <c r="S34" s="139">
        <f>S33</f>
        <v>6.6831313131313133</v>
      </c>
      <c r="T34" s="138"/>
      <c r="U34" s="157">
        <f>R34+R32+R30+R28</f>
        <v>90553650</v>
      </c>
      <c r="V34" s="155">
        <f>S34+S32+S30+S28</f>
        <v>33.731141795387444</v>
      </c>
    </row>
    <row r="35" spans="1:30" s="32" customFormat="1" ht="26.25" customHeight="1" thickBot="1">
      <c r="A35" s="290" t="s">
        <v>71</v>
      </c>
      <c r="B35" s="291"/>
      <c r="C35" s="291"/>
      <c r="D35" s="291"/>
      <c r="E35" s="291"/>
      <c r="F35" s="291"/>
      <c r="G35" s="291"/>
      <c r="H35" s="291"/>
      <c r="I35" s="291"/>
      <c r="J35" s="291"/>
      <c r="K35" s="291"/>
      <c r="L35" s="97" t="s">
        <v>25</v>
      </c>
      <c r="M35" s="41">
        <f>M34+M32+M30+M28+M25+M22+M19</f>
        <v>2490180850</v>
      </c>
      <c r="N35" s="41">
        <f>N34+N32+N30+N28+N25+N22+N19</f>
        <v>325713204</v>
      </c>
      <c r="O35" s="41">
        <f>O34+O30+O28+O25+O22+O19</f>
        <v>0</v>
      </c>
      <c r="P35" s="41">
        <f>P34+P32+P30+P28+P25+P22+P19</f>
        <v>0</v>
      </c>
      <c r="Q35" s="41">
        <f>Q34+Q32+Q30+Q28+Q25+Q22+Q19</f>
        <v>0</v>
      </c>
      <c r="R35" s="41">
        <f>R34+R32+R30+R28+R25+R22+R19</f>
        <v>325713204</v>
      </c>
      <c r="S35" s="140">
        <f>S34+S30+S28+S25+S22+S19</f>
        <v>66.509732343219824</v>
      </c>
    </row>
    <row r="36" spans="1:30" ht="16.5" thickTop="1"/>
    <row r="38" spans="1:30" ht="27.75">
      <c r="H38" s="1" t="s">
        <v>25</v>
      </c>
      <c r="M38" s="133" t="s">
        <v>25</v>
      </c>
      <c r="O38" s="42" t="s">
        <v>85</v>
      </c>
      <c r="P38" s="43"/>
      <c r="Q38" s="43"/>
      <c r="R38" s="44"/>
      <c r="S38" s="44"/>
    </row>
    <row r="39" spans="1:30" ht="18" customHeight="1">
      <c r="H39" s="1" t="s">
        <v>25</v>
      </c>
      <c r="I39" s="1" t="s">
        <v>86</v>
      </c>
      <c r="O39" s="45"/>
      <c r="P39" s="5"/>
      <c r="Q39" s="5"/>
      <c r="S39" s="43"/>
    </row>
    <row r="40" spans="1:30" ht="27.75">
      <c r="H40" s="1" t="s">
        <v>25</v>
      </c>
      <c r="L40" s="1" t="s">
        <v>25</v>
      </c>
      <c r="O40" s="42" t="s">
        <v>37</v>
      </c>
      <c r="P40" s="43"/>
      <c r="Q40" s="43"/>
      <c r="S40" s="44"/>
    </row>
    <row r="41" spans="1:30" ht="27.75">
      <c r="O41" s="42" t="s">
        <v>24</v>
      </c>
      <c r="P41" s="43"/>
      <c r="Q41" s="43"/>
      <c r="S41" s="43"/>
    </row>
    <row r="42" spans="1:30" ht="27.75">
      <c r="O42" s="45"/>
      <c r="P42" s="5"/>
      <c r="Q42" s="5"/>
      <c r="S42" s="43"/>
    </row>
    <row r="43" spans="1:30" ht="21" customHeight="1">
      <c r="O43" s="45"/>
      <c r="P43" s="46"/>
      <c r="Q43" s="46"/>
      <c r="S43" s="5"/>
    </row>
    <row r="44" spans="1:30" ht="27.75">
      <c r="O44" s="45"/>
      <c r="P44" s="5"/>
      <c r="Q44" s="5"/>
      <c r="S44" s="5"/>
    </row>
    <row r="45" spans="1:30" ht="24.95" customHeight="1">
      <c r="O45" s="47" t="s">
        <v>38</v>
      </c>
      <c r="P45" s="48"/>
      <c r="Q45" s="48"/>
      <c r="S45" s="5"/>
    </row>
    <row r="46" spans="1:30" ht="24.95" customHeight="1">
      <c r="O46" s="42" t="s">
        <v>39</v>
      </c>
      <c r="P46" s="43"/>
      <c r="Q46" s="43"/>
      <c r="S46" s="48"/>
    </row>
    <row r="47" spans="1:30" ht="24.95" customHeight="1">
      <c r="O47" s="42" t="s">
        <v>40</v>
      </c>
      <c r="P47" s="43"/>
      <c r="Q47" s="43"/>
      <c r="S47" s="43"/>
    </row>
    <row r="48" spans="1:30" ht="20.25">
      <c r="S48" s="43"/>
    </row>
  </sheetData>
  <mergeCells count="45">
    <mergeCell ref="A35:K35"/>
    <mergeCell ref="B22:K22"/>
    <mergeCell ref="B25:K25"/>
    <mergeCell ref="C27:D27"/>
    <mergeCell ref="B28:K28"/>
    <mergeCell ref="C29:D29"/>
    <mergeCell ref="C23:D24"/>
    <mergeCell ref="C31:D31"/>
    <mergeCell ref="B30:K30"/>
    <mergeCell ref="C33:D33"/>
    <mergeCell ref="A34:K34"/>
    <mergeCell ref="B32:K32"/>
    <mergeCell ref="C13:D13"/>
    <mergeCell ref="C14:D14"/>
    <mergeCell ref="C15:D15"/>
    <mergeCell ref="L15:L18"/>
    <mergeCell ref="M10:M12"/>
    <mergeCell ref="G13:J13"/>
    <mergeCell ref="B19:K19"/>
    <mergeCell ref="B20:B21"/>
    <mergeCell ref="C20:D21"/>
    <mergeCell ref="L20:L21"/>
    <mergeCell ref="A1:S1"/>
    <mergeCell ref="A2:S2"/>
    <mergeCell ref="F4:L4"/>
    <mergeCell ref="A5:D5"/>
    <mergeCell ref="F5:L5"/>
    <mergeCell ref="A8:A12"/>
    <mergeCell ref="B8:B12"/>
    <mergeCell ref="C8:K9"/>
    <mergeCell ref="L8:L12"/>
    <mergeCell ref="M8:S8"/>
    <mergeCell ref="R10:R12"/>
    <mergeCell ref="S10:S12"/>
    <mergeCell ref="O11:O12"/>
    <mergeCell ref="P11:P12"/>
    <mergeCell ref="Q11:Q12"/>
    <mergeCell ref="M9:S9"/>
    <mergeCell ref="C10:D12"/>
    <mergeCell ref="E10:E12"/>
    <mergeCell ref="F10:F12"/>
    <mergeCell ref="K10:K12"/>
    <mergeCell ref="G10:J11"/>
    <mergeCell ref="N10:Q10"/>
    <mergeCell ref="N11:N12"/>
  </mergeCells>
  <pageMargins left="1.1299999999999999" right="0.17" top="0.31" bottom="0.25" header="0.26" footer="0.17"/>
  <pageSetup paperSize="5" scale="5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TRW IV</vt:lpstr>
      <vt:lpstr>TRW III</vt:lpstr>
      <vt:lpstr>TRW II</vt:lpstr>
      <vt:lpstr>TRW I BARU</vt:lpstr>
      <vt:lpstr>TRW I</vt:lpstr>
      <vt:lpstr>Sheet3</vt:lpstr>
      <vt:lpstr>'TRW I'!Print_Area</vt:lpstr>
      <vt:lpstr>'TRW I BARU'!Print_Area</vt:lpstr>
      <vt:lpstr>'TRW II'!Print_Area</vt:lpstr>
      <vt:lpstr>'TRW III'!Print_Area</vt:lpstr>
      <vt:lpstr>'TRW IV'!Print_Area</vt:lpstr>
      <vt:lpstr>'TRW I'!Print_Titles</vt:lpstr>
      <vt:lpstr>'TRW I BARU'!Print_Titles</vt:lpstr>
      <vt:lpstr>'TRW II'!Print_Titles</vt:lpstr>
      <vt:lpstr>'TRW III'!Print_Titles</vt:lpstr>
      <vt:lpstr>'TRW IV'!Print_Titles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user</cp:lastModifiedBy>
  <cp:lastPrinted>2021-01-13T03:39:11Z</cp:lastPrinted>
  <dcterms:created xsi:type="dcterms:W3CDTF">2018-03-26T00:13:25Z</dcterms:created>
  <dcterms:modified xsi:type="dcterms:W3CDTF">2021-01-13T03:41:23Z</dcterms:modified>
</cp:coreProperties>
</file>